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2240" windowHeight="8355" activeTab="3"/>
  </bookViews>
  <sheets>
    <sheet name="Avance fisico PDD" sheetId="10" r:id="rId1"/>
    <sheet name="Hoja1" sheetId="11" state="hidden" r:id="rId2"/>
    <sheet name="Hoja2" sheetId="12" r:id="rId3"/>
    <sheet name="Hoja3" sheetId="1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3" i="13" l="1"/>
  <c r="E7" i="11"/>
  <c r="H33" i="13" s="1"/>
  <c r="E4" i="11"/>
  <c r="H30" i="13" s="1"/>
  <c r="E6" i="11"/>
  <c r="H32" i="13" s="1"/>
  <c r="E8" i="11"/>
  <c r="H34" i="13" s="1"/>
  <c r="E3" i="11"/>
  <c r="H29" i="13" s="1"/>
  <c r="E5" i="11"/>
  <c r="H31" i="13" s="1"/>
  <c r="AC3" i="10"/>
  <c r="A6" i="10" l="1"/>
  <c r="C3" i="11" l="1"/>
  <c r="AA8" i="10" l="1"/>
  <c r="Y10" i="10" l="1"/>
  <c r="X10" i="10" s="1"/>
  <c r="AA10" i="10"/>
  <c r="Z10" i="10" s="1"/>
  <c r="AD10" i="10" s="1"/>
  <c r="F8" i="11" s="1"/>
  <c r="M34" i="13" s="1"/>
  <c r="Y11" i="10"/>
  <c r="X11" i="10" s="1"/>
  <c r="AA11" i="10"/>
  <c r="Z11" i="10" s="1"/>
  <c r="AD11" i="10" s="1"/>
  <c r="F3" i="11" s="1"/>
  <c r="M29" i="13" s="1"/>
  <c r="Y12" i="10"/>
  <c r="X12" i="10" s="1"/>
  <c r="AA12" i="10"/>
  <c r="Z12" i="10" s="1"/>
  <c r="AD12" i="10" s="1"/>
  <c r="F7" i="11" s="1"/>
  <c r="M33" i="13" s="1"/>
  <c r="Y8" i="10"/>
  <c r="X8" i="10" s="1"/>
  <c r="Z8" i="10"/>
  <c r="AD8" i="10" s="1"/>
  <c r="F4" i="11" s="1"/>
  <c r="M30" i="13" s="1"/>
  <c r="Y9" i="10"/>
  <c r="X9" i="10" s="1"/>
  <c r="AA9" i="10"/>
  <c r="Z9" i="10" s="1"/>
  <c r="AD9" i="10" s="1"/>
  <c r="F6" i="11" s="1"/>
  <c r="M32" i="13" s="1"/>
  <c r="AA7" i="10"/>
  <c r="Z7" i="10" s="1"/>
  <c r="AD7" i="10" s="1"/>
  <c r="F5" i="11" s="1"/>
  <c r="M31" i="13" s="1"/>
  <c r="Y7" i="10"/>
  <c r="X7" i="10" s="1"/>
  <c r="U8" i="10"/>
  <c r="T8" i="10" s="1"/>
  <c r="U9" i="10"/>
  <c r="T9" i="10" s="1"/>
  <c r="U10" i="10"/>
  <c r="T10" i="10" s="1"/>
  <c r="U11" i="10"/>
  <c r="T11" i="10" s="1"/>
  <c r="U12" i="10"/>
  <c r="T12" i="10" s="1"/>
  <c r="U7" i="10"/>
  <c r="T7" i="10" s="1"/>
  <c r="P8" i="10"/>
  <c r="O8" i="10" s="1"/>
  <c r="N8" i="10" s="1"/>
  <c r="P9" i="10"/>
  <c r="O9" i="10" s="1"/>
  <c r="N9" i="10" s="1"/>
  <c r="P10" i="10"/>
  <c r="O10" i="10" s="1"/>
  <c r="N10" i="10" s="1"/>
  <c r="P11" i="10"/>
  <c r="O11" i="10" s="1"/>
  <c r="N11" i="10" s="1"/>
  <c r="P12" i="10"/>
  <c r="O12" i="10" s="1"/>
  <c r="N12" i="10" s="1"/>
  <c r="P7" i="10"/>
  <c r="O7" i="10" s="1"/>
  <c r="K8" i="10"/>
  <c r="J8" i="10" s="1"/>
  <c r="I8" i="10" s="1"/>
  <c r="K9" i="10"/>
  <c r="J9" i="10" s="1"/>
  <c r="I9" i="10" s="1"/>
  <c r="K10" i="10"/>
  <c r="J10" i="10" s="1"/>
  <c r="I10" i="10" s="1"/>
  <c r="K11" i="10"/>
  <c r="J11" i="10" s="1"/>
  <c r="I11" i="10" s="1"/>
  <c r="K12" i="10"/>
  <c r="J12" i="10" s="1"/>
  <c r="I12" i="10" s="1"/>
  <c r="K7" i="10"/>
  <c r="J7" i="10" s="1"/>
  <c r="AE10" i="10" l="1"/>
  <c r="G8" i="11" s="1"/>
  <c r="N34" i="13" s="1"/>
  <c r="S10" i="10"/>
  <c r="AE9" i="10"/>
  <c r="G6" i="11" s="1"/>
  <c r="N32" i="13" s="1"/>
  <c r="S9" i="10"/>
  <c r="AE8" i="10"/>
  <c r="G4" i="11" s="1"/>
  <c r="N30" i="13" s="1"/>
  <c r="S8" i="10"/>
  <c r="AE12" i="10"/>
  <c r="G7" i="11" s="1"/>
  <c r="N33" i="13" s="1"/>
  <c r="S12" i="10"/>
  <c r="AE11" i="10"/>
  <c r="G3" i="11" s="1"/>
  <c r="N29" i="13" s="1"/>
  <c r="S11" i="10"/>
  <c r="AE7" i="10"/>
  <c r="G5" i="11" s="1"/>
  <c r="N31" i="13" s="1"/>
  <c r="B15" i="11"/>
  <c r="S7" i="10"/>
  <c r="I7" i="10"/>
  <c r="C7" i="11" s="1"/>
  <c r="B7" i="11"/>
  <c r="B3" i="11"/>
  <c r="B4" i="11" s="1"/>
  <c r="B11" i="11"/>
  <c r="N7" i="10"/>
  <c r="C11" i="11" s="1"/>
  <c r="C15" i="11" l="1"/>
  <c r="B16" i="11" s="1"/>
  <c r="B12" i="11"/>
  <c r="B8" i="11"/>
</calcChain>
</file>

<file path=xl/sharedStrings.xml><?xml version="1.0" encoding="utf-8"?>
<sst xmlns="http://schemas.openxmlformats.org/spreadsheetml/2006/main" count="69" uniqueCount="51">
  <si>
    <t>Meta</t>
  </si>
  <si>
    <t>Avance físico de la Meta anual</t>
  </si>
  <si>
    <t>Avance físico de la Meta del cuatrienio</t>
  </si>
  <si>
    <t>DEFINICIÓN
→</t>
  </si>
  <si>
    <t>indicador</t>
  </si>
  <si>
    <t>Meta Cuatrenio</t>
  </si>
  <si>
    <t>P</t>
  </si>
  <si>
    <t>E</t>
  </si>
  <si>
    <t>TABLERO DE CONTROL</t>
  </si>
  <si>
    <t xml:space="preserve">Programa </t>
  </si>
  <si>
    <t>Subprograma</t>
  </si>
  <si>
    <t>a</t>
  </si>
  <si>
    <t>QUIENES SOMOS, CUANTOS SOMOS</t>
  </si>
  <si>
    <t>Tejiendo el Control de la Población</t>
  </si>
  <si>
    <t>A 2015 haber aumentado el número de notificaciones de personas declaradas en situación irregular en el  archipiélago</t>
  </si>
  <si>
    <t>A 2015 haber devuelto a las personas declaradas en situación irregular en el Archipiélago.</t>
  </si>
  <si>
    <t xml:space="preserve">A 2015 haber formulado e Implementado un (1) programa anual de Sensibilización para la Población del Departamento Archipiélago de San Andrés, Providencia y Santa Catalina con programas sociales basados en la temática de la sobrepoblación. </t>
  </si>
  <si>
    <t>A 2015 haber Formulado e implementado un (1) programa anual de retorno voluntario, para personas que renuncien a su condición de  residencia en el Departamento.</t>
  </si>
  <si>
    <t>A 2015 haber elaborado y presentado el documento para la modificación del Decreto 2762 de 1991 para el Control de la Densidad Poblacional en el Departamento Archipiélago de San Andrés, Providencia y Santa Catalina</t>
  </si>
  <si>
    <t>A 2015 haber gestionado la autonomía administrativa y financiera de la OCCRE</t>
  </si>
  <si>
    <t>Número de resoluciones notificados</t>
  </si>
  <si>
    <t>Número de personas devueltas</t>
  </si>
  <si>
    <t>Número de programas formulados e implementados</t>
  </si>
  <si>
    <t>Número de programas formuladas e implementadas.</t>
  </si>
  <si>
    <t>Número de documentos elaborados</t>
  </si>
  <si>
    <t>Número de gestiones realizadas</t>
  </si>
  <si>
    <t>TABLERO DE CONTROL TURISMO EN EL CUATRIENIO</t>
  </si>
  <si>
    <t xml:space="preserve">Ejecutado </t>
  </si>
  <si>
    <t>Sin ejecutar</t>
  </si>
  <si>
    <t>METAS PROGRAMADAS PARA EL 2012</t>
  </si>
  <si>
    <t>TOTAL</t>
  </si>
  <si>
    <t>METAS PROGRAMADAS PARA EL 2013</t>
  </si>
  <si>
    <t>TABLERO DE CONTROL TURISMO 2014</t>
  </si>
  <si>
    <t>personas devueltas en situación irregular</t>
  </si>
  <si>
    <t>notificaciones de personas en situación irregular en el  archipiélago</t>
  </si>
  <si>
    <t>CUATRIENIO</t>
  </si>
  <si>
    <t xml:space="preserve"> formulado e Implementado un programa basados en la temática de la sobrepoblación</t>
  </si>
  <si>
    <t>Formulado e implementado un programa de retorno voluntario</t>
  </si>
  <si>
    <t>haber elaborado y presentado el documento para la modificación del Decreto 2762 de 1991</t>
  </si>
  <si>
    <t xml:space="preserve"> gestionado la autonomía administrativa y financiera de la OCCRE</t>
  </si>
  <si>
    <t>INFORME EJECUTIVO                                                                                 PLAN DE DESARROLLO DEPARTAMENTAL  2012 -2015</t>
  </si>
  <si>
    <t>SECRETARIA</t>
  </si>
  <si>
    <t>FECHA DE CORTE</t>
  </si>
  <si>
    <t>SITUACION ENCONTRADA EN EL CUATRIENIO</t>
  </si>
  <si>
    <t>GRAFICO DEL AVANCE FISICO DE LA SECRETARIA EN EL CUATRIENIO</t>
  </si>
  <si>
    <t>GRAFICO DEL AVANCE FISICO DE LA SECRETARIA EN EL 2014</t>
  </si>
  <si>
    <t>SITUACION ENCONTRADA EN EL  2014</t>
  </si>
  <si>
    <t>OCRE</t>
  </si>
  <si>
    <t>GRAFICO DEL AVANCE FISICO DE LAS METAS</t>
  </si>
  <si>
    <t>SEMAFORO DEL AVANCE FISICO DE LAS METAS EN EL CUATRIENIO</t>
  </si>
  <si>
    <t>SECRETARIA DE PLANEACION -FECHA DE CORTE 31 DE DICIEMBRE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</si>
</sst>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#,##0.0"/>
  </numFmts>
  <fonts count="22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FFFFFF"/>
      <name val="Arial Narrow"/>
      <family val="2"/>
    </font>
    <font>
      <sz val="36"/>
      <color theme="1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6"/>
      <color theme="1"/>
      <name val="Arial Narrow"/>
      <family val="2"/>
    </font>
    <font>
      <sz val="10"/>
      <name val="Arial Narrow"/>
      <family val="2"/>
    </font>
    <font>
      <b/>
      <sz val="11"/>
      <color rgb="FFFA7D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9EAF7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6" borderId="8" applyNumberFormat="0" applyAlignment="0" applyProtection="0"/>
    <xf numFmtId="0" fontId="3" fillId="7" borderId="0" applyNumberFormat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0" fillId="2" borderId="0" xfId="0" applyFill="1"/>
    <xf numFmtId="0" fontId="5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justify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/>
      <protection hidden="1"/>
    </xf>
    <xf numFmtId="1" fontId="11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vertical="center"/>
      <protection hidden="1"/>
    </xf>
    <xf numFmtId="1" fontId="10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" fontId="2" fillId="2" borderId="1" xfId="1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4" fillId="6" borderId="11" xfId="2" applyFont="1" applyBorder="1" applyAlignment="1">
      <alignment vertical="justify" wrapText="1"/>
    </xf>
    <xf numFmtId="0" fontId="15" fillId="0" borderId="0" xfId="0" applyFont="1"/>
    <xf numFmtId="0" fontId="16" fillId="0" borderId="0" xfId="0" applyFont="1"/>
    <xf numFmtId="0" fontId="17" fillId="7" borderId="12" xfId="3" applyFont="1" applyBorder="1"/>
    <xf numFmtId="164" fontId="17" fillId="7" borderId="1" xfId="3" applyNumberFormat="1" applyFont="1" applyBorder="1" applyAlignment="1">
      <alignment vertical="center"/>
    </xf>
    <xf numFmtId="0" fontId="17" fillId="0" borderId="0" xfId="0" applyFont="1"/>
    <xf numFmtId="0" fontId="17" fillId="7" borderId="14" xfId="3" applyFont="1" applyBorder="1"/>
    <xf numFmtId="164" fontId="17" fillId="7" borderId="15" xfId="3" applyNumberFormat="1" applyFont="1" applyBorder="1"/>
    <xf numFmtId="0" fontId="18" fillId="6" borderId="19" xfId="2" applyFont="1" applyBorder="1" applyAlignment="1">
      <alignment horizontal="center" vertical="justify" wrapText="1"/>
    </xf>
    <xf numFmtId="0" fontId="17" fillId="7" borderId="20" xfId="3" applyFont="1" applyBorder="1"/>
    <xf numFmtId="165" fontId="17" fillId="7" borderId="6" xfId="3" applyNumberFormat="1" applyFont="1" applyBorder="1" applyAlignment="1">
      <alignment horizontal="center" vertical="center"/>
    </xf>
    <xf numFmtId="165" fontId="17" fillId="7" borderId="15" xfId="3" applyNumberFormat="1" applyFont="1" applyBorder="1" applyAlignment="1">
      <alignment horizontal="center" vertical="center"/>
    </xf>
    <xf numFmtId="3" fontId="19" fillId="0" borderId="1" xfId="1" applyNumberFormat="1" applyFont="1" applyFill="1" applyBorder="1" applyAlignment="1">
      <alignment horizontal="center" vertical="center"/>
    </xf>
    <xf numFmtId="0" fontId="0" fillId="8" borderId="0" xfId="0" applyFill="1"/>
    <xf numFmtId="0" fontId="18" fillId="6" borderId="11" xfId="2" applyFont="1" applyBorder="1" applyAlignment="1">
      <alignment vertical="justify" wrapText="1"/>
    </xf>
    <xf numFmtId="1" fontId="4" fillId="0" borderId="1" xfId="0" applyNumberFormat="1" applyFont="1" applyBorder="1"/>
    <xf numFmtId="0" fontId="17" fillId="9" borderId="1" xfId="0" applyFont="1" applyFill="1" applyBorder="1"/>
    <xf numFmtId="0" fontId="0" fillId="10" borderId="1" xfId="0" applyFill="1" applyBorder="1" applyAlignment="1">
      <alignment horizontal="center"/>
    </xf>
    <xf numFmtId="0" fontId="20" fillId="0" borderId="1" xfId="0" applyFont="1" applyBorder="1"/>
    <xf numFmtId="2" fontId="0" fillId="0" borderId="1" xfId="0" applyNumberFormat="1" applyBorder="1"/>
    <xf numFmtId="0" fontId="20" fillId="0" borderId="2" xfId="0" applyFont="1" applyBorder="1"/>
    <xf numFmtId="2" fontId="0" fillId="0" borderId="2" xfId="0" applyNumberFormat="1" applyBorder="1"/>
    <xf numFmtId="0" fontId="20" fillId="0" borderId="24" xfId="0" applyFont="1" applyBorder="1"/>
    <xf numFmtId="2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7" fillId="9" borderId="0" xfId="0" applyFont="1" applyFill="1" applyBorder="1"/>
    <xf numFmtId="0" fontId="0" fillId="10" borderId="34" xfId="0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2" fontId="4" fillId="0" borderId="38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/>
    <xf numFmtId="0" fontId="0" fillId="0" borderId="38" xfId="0" applyBorder="1" applyAlignment="1"/>
    <xf numFmtId="0" fontId="0" fillId="0" borderId="44" xfId="0" applyBorder="1" applyAlignment="1"/>
    <xf numFmtId="0" fontId="0" fillId="0" borderId="47" xfId="0" applyBorder="1" applyAlignment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justify" wrapText="1"/>
    </xf>
    <xf numFmtId="0" fontId="1" fillId="5" borderId="6" xfId="0" applyFont="1" applyFill="1" applyBorder="1" applyAlignment="1">
      <alignment horizontal="center" vertical="justify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8" fillId="6" borderId="9" xfId="2" applyFont="1" applyBorder="1" applyAlignment="1">
      <alignment horizontal="center" vertical="justify" wrapText="1"/>
    </xf>
    <xf numFmtId="0" fontId="18" fillId="6" borderId="10" xfId="2" applyFont="1" applyBorder="1" applyAlignment="1">
      <alignment horizontal="center" vertical="justify" wrapText="1"/>
    </xf>
    <xf numFmtId="164" fontId="17" fillId="7" borderId="13" xfId="3" applyNumberFormat="1" applyFont="1" applyBorder="1" applyAlignment="1">
      <alignment horizontal="center" vertical="center"/>
    </xf>
    <xf numFmtId="164" fontId="17" fillId="7" borderId="16" xfId="3" applyNumberFormat="1" applyFont="1" applyBorder="1" applyAlignment="1">
      <alignment horizontal="center" vertical="center"/>
    </xf>
    <xf numFmtId="3" fontId="17" fillId="7" borderId="21" xfId="3" applyNumberFormat="1" applyFont="1" applyBorder="1" applyAlignment="1">
      <alignment horizontal="center" vertical="center"/>
    </xf>
    <xf numFmtId="3" fontId="17" fillId="7" borderId="22" xfId="3" applyNumberFormat="1" applyFont="1" applyBorder="1" applyAlignment="1">
      <alignment horizontal="center" vertical="center"/>
    </xf>
    <xf numFmtId="0" fontId="14" fillId="6" borderId="9" xfId="2" applyFont="1" applyBorder="1" applyAlignment="1">
      <alignment horizontal="center" vertical="justify" wrapText="1"/>
    </xf>
    <xf numFmtId="0" fontId="14" fillId="6" borderId="10" xfId="2" applyFont="1" applyBorder="1" applyAlignment="1">
      <alignment horizontal="center" vertical="justify" wrapText="1"/>
    </xf>
    <xf numFmtId="0" fontId="18" fillId="6" borderId="17" xfId="2" applyFont="1" applyBorder="1" applyAlignment="1">
      <alignment horizontal="center" vertical="justify" wrapText="1"/>
    </xf>
    <xf numFmtId="0" fontId="18" fillId="6" borderId="18" xfId="2" applyFont="1" applyBorder="1" applyAlignment="1">
      <alignment horizontal="center" vertical="justify" wrapText="1"/>
    </xf>
    <xf numFmtId="0" fontId="20" fillId="0" borderId="3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">
    <cellStyle name="40% - Énfasis2" xfId="3" builtinId="35"/>
    <cellStyle name="Cálculo" xfId="2" builtinId="22"/>
    <cellStyle name="Normal" xfId="0" builtinId="0"/>
    <cellStyle name="Porcentaje" xfId="1" builtinId="5"/>
  </cellStyles>
  <dxfs count="68"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2013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OCRE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Hoja1!$A$10:$A$12</c:f>
              <c:strCache>
                <c:ptCount val="3"/>
                <c:pt idx="0">
                  <c:v>METAS PROGRAMADAS PARA EL 2013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Hoja1!$B$10:$B$12</c:f>
              <c:numCache>
                <c:formatCode>#,##0.0</c:formatCode>
                <c:ptCount val="3"/>
                <c:pt idx="1">
                  <c:v>4.685430463576159</c:v>
                </c:pt>
                <c:pt idx="2">
                  <c:v>1.314569536423841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2012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OCRE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explosion val="25"/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Hoja1!$A$6:$A$8</c:f>
              <c:strCache>
                <c:ptCount val="3"/>
                <c:pt idx="0">
                  <c:v>METAS PROGRAMADAS PARA EL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Hoja1!$B$6:$B$8</c:f>
              <c:numCache>
                <c:formatCode>#,##0.0</c:formatCode>
                <c:ptCount val="3"/>
                <c:pt idx="1">
                  <c:v>2.416666666666667</c:v>
                </c:pt>
                <c:pt idx="2">
                  <c:v>2.583333333333333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/>
              <a:t>Avance físico de la Meta del cuatrienio OCRE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TURISMO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3.6880206076363811</c:v>
                </c:pt>
                <c:pt idx="2">
                  <c:v>2.3119793923636189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2014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OCRE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Hoja1!$A$15:$A$16</c:f>
              <c:strCache>
                <c:ptCount val="2"/>
                <c:pt idx="0">
                  <c:v>Ejecutado </c:v>
                </c:pt>
                <c:pt idx="1">
                  <c:v>Sin ejecutar</c:v>
                </c:pt>
              </c:strCache>
            </c:strRef>
          </c:cat>
          <c:val>
            <c:numRef>
              <c:f>Hoja1!$B$15:$B$16</c:f>
              <c:numCache>
                <c:formatCode>_(* #,##0_);_(* \(#,##0\);_(* "-"??_);_(@_)</c:formatCode>
                <c:ptCount val="2"/>
                <c:pt idx="0">
                  <c:v>2.7349999999999999</c:v>
                </c:pt>
                <c:pt idx="1">
                  <c:v>2.2650000000000001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9376395747141777"/>
          <c:y val="0.10097657604120243"/>
          <c:w val="0.47861520134841906"/>
          <c:h val="0.89063767972399677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Hoja1!$F$2</c:f>
              <c:strCache>
                <c:ptCount val="1"/>
                <c:pt idx="0">
                  <c:v>CUATRIENIO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-2.5109855618330201E-3"/>
                  <c:y val="7.4931784517034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5329566854990589E-3"/>
                  <c:y val="4.9504950495049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107878464344507E-3"/>
                  <c:y val="4.7636755801564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05901310358805E-3"/>
                  <c:y val="3.5058340479717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2578616352201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677685091343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2.6402640264026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Hoja1!$E$3:$E$8</c:f>
              <c:strCache>
                <c:ptCount val="6"/>
                <c:pt idx="0">
                  <c:v>haber elaborado y presentado el documento para la modificación del Decreto 2762 de 1991</c:v>
                </c:pt>
                <c:pt idx="1">
                  <c:v>personas devueltas en situación irregular</c:v>
                </c:pt>
                <c:pt idx="2">
                  <c:v>notificaciones de personas en situación irregular en el  archipiélago</c:v>
                </c:pt>
                <c:pt idx="3">
                  <c:v> formulado e Implementado un programa basados en la temática de la sobrepoblación</c:v>
                </c:pt>
                <c:pt idx="4">
                  <c:v> gestionado la autonomía administrativa y financiera de la OCCRE</c:v>
                </c:pt>
                <c:pt idx="5">
                  <c:v>Formulado e implementado un programa de retorno voluntario</c:v>
                </c:pt>
              </c:strCache>
            </c:strRef>
          </c:cat>
          <c:val>
            <c:numRef>
              <c:f>Hoja1!$F$3:$F$8</c:f>
              <c:numCache>
                <c:formatCode>0.00</c:formatCode>
                <c:ptCount val="6"/>
                <c:pt idx="0">
                  <c:v>100</c:v>
                </c:pt>
                <c:pt idx="1">
                  <c:v>80.900621118012424</c:v>
                </c:pt>
                <c:pt idx="2">
                  <c:v>79.568106312292358</c:v>
                </c:pt>
                <c:pt idx="3">
                  <c:v>75</c:v>
                </c:pt>
                <c:pt idx="4">
                  <c:v>33.333333333333336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Hoja1!$G$2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7.5329566854990589E-3"/>
                  <c:y val="-2.0860684493646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0219711236660402E-3"/>
                  <c:y val="-4.5456199163223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3014474675814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043744531933508E-2"/>
                  <c:y val="-2.710870299628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043744531933508E-2"/>
                  <c:y val="-1.5692159767157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109855618330201E-3"/>
                  <c:y val="-2.22928198331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5109855618330201E-3"/>
                  <c:y val="-5.7911696681479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Hoja1!$E$3:$E$8</c:f>
              <c:strCache>
                <c:ptCount val="6"/>
                <c:pt idx="0">
                  <c:v>haber elaborado y presentado el documento para la modificación del Decreto 2762 de 1991</c:v>
                </c:pt>
                <c:pt idx="1">
                  <c:v>personas devueltas en situación irregular</c:v>
                </c:pt>
                <c:pt idx="2">
                  <c:v>notificaciones de personas en situación irregular en el  archipiélago</c:v>
                </c:pt>
                <c:pt idx="3">
                  <c:v> formulado e Implementado un programa basados en la temática de la sobrepoblación</c:v>
                </c:pt>
                <c:pt idx="4">
                  <c:v> gestionado la autonomía administrativa y financiera de la OCCRE</c:v>
                </c:pt>
                <c:pt idx="5">
                  <c:v>Formulado e implementado un programa de retorno voluntario</c:v>
                </c:pt>
              </c:strCache>
            </c:strRef>
          </c:cat>
          <c:val>
            <c:numRef>
              <c:f>Hoja1!$G$3:$G$8</c:f>
              <c:numCache>
                <c:formatCode>0.00</c:formatCode>
                <c:ptCount val="6"/>
                <c:pt idx="0">
                  <c:v>0</c:v>
                </c:pt>
                <c:pt idx="1">
                  <c:v>73.5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808128"/>
        <c:axId val="95806592"/>
        <c:axId val="0"/>
      </c:bar3DChart>
      <c:valAx>
        <c:axId val="9580659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one"/>
        <c:crossAx val="95808128"/>
        <c:crosses val="autoZero"/>
        <c:crossBetween val="between"/>
      </c:valAx>
      <c:catAx>
        <c:axId val="9580812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95806592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TURISMO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3.6880206076363811</c:v>
                </c:pt>
                <c:pt idx="2">
                  <c:v>2.3119793923636189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Hoja1!$A$15:$A$16</c:f>
              <c:strCache>
                <c:ptCount val="2"/>
                <c:pt idx="0">
                  <c:v>Ejecutado </c:v>
                </c:pt>
                <c:pt idx="1">
                  <c:v>Sin ejecutar</c:v>
                </c:pt>
              </c:strCache>
            </c:strRef>
          </c:cat>
          <c:val>
            <c:numRef>
              <c:f>Hoja1!$B$15:$B$16</c:f>
              <c:numCache>
                <c:formatCode>_(* #,##0_);_(* \(#,##0\);_(* "-"??_);_(@_)</c:formatCode>
                <c:ptCount val="2"/>
                <c:pt idx="0">
                  <c:v>2.7349999999999999</c:v>
                </c:pt>
                <c:pt idx="1">
                  <c:v>2.2650000000000001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512839</xdr:colOff>
      <xdr:row>0</xdr:row>
      <xdr:rowOff>1009650</xdr:rowOff>
    </xdr:to>
    <xdr:pic>
      <xdr:nvPicPr>
        <xdr:cNvPr id="1211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33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514350</xdr:colOff>
      <xdr:row>0</xdr:row>
      <xdr:rowOff>0</xdr:rowOff>
    </xdr:from>
    <xdr:to>
      <xdr:col>25</xdr:col>
      <xdr:colOff>1447800</xdr:colOff>
      <xdr:row>0</xdr:row>
      <xdr:rowOff>1009650</xdr:rowOff>
    </xdr:to>
    <xdr:pic>
      <xdr:nvPicPr>
        <xdr:cNvPr id="121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0"/>
          <a:ext cx="43815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28575</xdr:rowOff>
    </xdr:from>
    <xdr:to>
      <xdr:col>7</xdr:col>
      <xdr:colOff>19050</xdr:colOff>
      <xdr:row>31</xdr:row>
      <xdr:rowOff>104775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742950</xdr:colOff>
      <xdr:row>0</xdr:row>
      <xdr:rowOff>142875</xdr:rowOff>
    </xdr:from>
    <xdr:to>
      <xdr:col>13</xdr:col>
      <xdr:colOff>742950</xdr:colOff>
      <xdr:row>15</xdr:row>
      <xdr:rowOff>28575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0</xdr:row>
      <xdr:rowOff>152400</xdr:rowOff>
    </xdr:from>
    <xdr:to>
      <xdr:col>7</xdr:col>
      <xdr:colOff>19050</xdr:colOff>
      <xdr:row>15</xdr:row>
      <xdr:rowOff>38100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17</xdr:row>
      <xdr:rowOff>47625</xdr:rowOff>
    </xdr:from>
    <xdr:to>
      <xdr:col>14</xdr:col>
      <xdr:colOff>0</xdr:colOff>
      <xdr:row>31</xdr:row>
      <xdr:rowOff>123825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19051</xdr:rowOff>
    </xdr:from>
    <xdr:to>
      <xdr:col>6</xdr:col>
      <xdr:colOff>723901</xdr:colOff>
      <xdr:row>0</xdr:row>
      <xdr:rowOff>990600</xdr:rowOff>
    </xdr:to>
    <xdr:pic>
      <xdr:nvPicPr>
        <xdr:cNvPr id="2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9051"/>
          <a:ext cx="5105400" cy="97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27</xdr:row>
      <xdr:rowOff>28576</xdr:rowOff>
    </xdr:from>
    <xdr:to>
      <xdr:col>6</xdr:col>
      <xdr:colOff>685800</xdr:colOff>
      <xdr:row>46</xdr:row>
      <xdr:rowOff>123826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171450</xdr:rowOff>
    </xdr:from>
    <xdr:to>
      <xdr:col>6</xdr:col>
      <xdr:colOff>676275</xdr:colOff>
      <xdr:row>23</xdr:row>
      <xdr:rowOff>85725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38099</xdr:colOff>
      <xdr:row>6</xdr:row>
      <xdr:rowOff>180975</xdr:rowOff>
    </xdr:from>
    <xdr:to>
      <xdr:col>13</xdr:col>
      <xdr:colOff>714375</xdr:colOff>
      <xdr:row>23</xdr:row>
      <xdr:rowOff>76200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riculypes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 fisico PDD"/>
      <sheetName val="Hoja1"/>
      <sheetName val="GRAFICOS"/>
      <sheetName val="Hoja3"/>
      <sheetName val="ANALISIS"/>
      <sheetName val="Hoja2"/>
      <sheetName val="Hoja6"/>
    </sheetNames>
    <sheetDataSet>
      <sheetData sheetId="0">
        <row r="3">
          <cell r="AE3" t="str">
            <v>SECRETARIA DE PLANEACION -FECHA DE CORTE JUNIO 30 DEL 2014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zoomScale="90" zoomScaleNormal="90" workbookViewId="0">
      <pane ySplit="1" topLeftCell="A2" activePane="bottomLeft" state="frozen"/>
      <selection pane="bottomLeft" activeCell="A4" sqref="A4:A5"/>
    </sheetView>
  </sheetViews>
  <sheetFormatPr baseColWidth="10" defaultColWidth="0" defaultRowHeight="16.5" zeroHeight="1" x14ac:dyDescent="0.3"/>
  <cols>
    <col min="1" max="1" width="16.28515625" style="1" customWidth="1"/>
    <col min="2" max="2" width="17.28515625" style="1" customWidth="1"/>
    <col min="3" max="3" width="20.7109375" style="1" customWidth="1"/>
    <col min="4" max="4" width="15" style="1" customWidth="1"/>
    <col min="5" max="5" width="5.140625" style="1" hidden="1" customWidth="1"/>
    <col min="6" max="6" width="9.28515625" style="1" customWidth="1"/>
    <col min="7" max="7" width="6.28515625" style="1" customWidth="1"/>
    <col min="8" max="8" width="5.28515625" style="1" customWidth="1"/>
    <col min="9" max="9" width="5.28515625" style="1" hidden="1" customWidth="1"/>
    <col min="10" max="10" width="6.7109375" style="1" customWidth="1"/>
    <col min="11" max="11" width="5.28515625" style="1" hidden="1" customWidth="1"/>
    <col min="12" max="13" width="5.140625" style="1" customWidth="1"/>
    <col min="14" max="14" width="5.140625" style="1" hidden="1" customWidth="1"/>
    <col min="15" max="15" width="6.28515625" style="1" customWidth="1"/>
    <col min="16" max="16" width="5.140625" style="1" hidden="1" customWidth="1"/>
    <col min="17" max="17" width="5.140625" style="1" customWidth="1"/>
    <col min="18" max="18" width="5.140625" style="63" customWidth="1"/>
    <col min="19" max="19" width="5.140625" style="1" hidden="1" customWidth="1"/>
    <col min="20" max="20" width="6.5703125" style="1" customWidth="1"/>
    <col min="21" max="21" width="6" style="1" hidden="1" customWidth="1"/>
    <col min="22" max="24" width="5.140625" style="1" customWidth="1"/>
    <col min="25" max="25" width="5.140625" style="1" hidden="1" customWidth="1"/>
    <col min="26" max="26" width="22" style="1" customWidth="1"/>
    <col min="27" max="27" width="4.85546875" style="1" hidden="1" customWidth="1"/>
    <col min="28" max="28" width="11.42578125" style="1" hidden="1" customWidth="1"/>
    <col min="29" max="29" width="40.42578125" style="1" hidden="1" customWidth="1"/>
    <col min="30" max="31" width="0" style="1" hidden="1" customWidth="1"/>
    <col min="32" max="16384" width="11.42578125" style="1" hidden="1"/>
  </cols>
  <sheetData>
    <row r="1" spans="1:31" ht="80.25" customHeight="1" x14ac:dyDescent="0.3">
      <c r="A1" s="72" t="s">
        <v>3</v>
      </c>
      <c r="B1" s="73"/>
      <c r="C1" s="74"/>
      <c r="D1" s="2"/>
      <c r="E1" s="3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31" ht="17.25" customHeight="1" x14ac:dyDescent="0.3">
      <c r="A2" s="75" t="s">
        <v>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</row>
    <row r="3" spans="1:31" ht="16.5" customHeight="1" x14ac:dyDescent="0.3">
      <c r="A3" s="64" t="s">
        <v>50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6"/>
      <c r="AC3" s="1" t="str">
        <f>+A3</f>
        <v>SECRETARIA DE PLANEACION -FECHA DE CORTE 31 DE DICIEMBRE DEL 2014</v>
      </c>
    </row>
    <row r="4" spans="1:31" ht="16.5" customHeight="1" x14ac:dyDescent="0.3">
      <c r="A4" s="78" t="s">
        <v>9</v>
      </c>
      <c r="B4" s="78" t="s">
        <v>10</v>
      </c>
      <c r="C4" s="78" t="s">
        <v>0</v>
      </c>
      <c r="D4" s="78" t="s">
        <v>4</v>
      </c>
      <c r="E4" s="8"/>
      <c r="F4" s="70" t="s">
        <v>5</v>
      </c>
      <c r="G4" s="64" t="s">
        <v>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  <c r="Z4" s="78" t="s">
        <v>2</v>
      </c>
    </row>
    <row r="5" spans="1:31" x14ac:dyDescent="0.3">
      <c r="A5" s="79"/>
      <c r="B5" s="79"/>
      <c r="C5" s="79"/>
      <c r="D5" s="79"/>
      <c r="E5" s="9"/>
      <c r="F5" s="71"/>
      <c r="G5" s="64">
        <v>2012</v>
      </c>
      <c r="H5" s="65"/>
      <c r="I5" s="65"/>
      <c r="J5" s="65"/>
      <c r="K5" s="66"/>
      <c r="L5" s="64">
        <v>2013</v>
      </c>
      <c r="M5" s="65"/>
      <c r="N5" s="65"/>
      <c r="O5" s="65"/>
      <c r="P5" s="66"/>
      <c r="Q5" s="64">
        <v>2014</v>
      </c>
      <c r="R5" s="65"/>
      <c r="S5" s="65"/>
      <c r="T5" s="65"/>
      <c r="U5" s="66"/>
      <c r="V5" s="64">
        <v>2015</v>
      </c>
      <c r="W5" s="65"/>
      <c r="X5" s="65"/>
      <c r="Y5" s="66"/>
      <c r="Z5" s="79"/>
    </row>
    <row r="6" spans="1:31" x14ac:dyDescent="0.3">
      <c r="A6" s="39">
        <f>IF(B6="NA",0,1)</f>
        <v>1</v>
      </c>
      <c r="B6" s="5"/>
      <c r="C6" s="6"/>
      <c r="D6" s="6"/>
      <c r="E6" s="6"/>
      <c r="F6" s="7"/>
      <c r="G6" s="16" t="s">
        <v>6</v>
      </c>
      <c r="H6" s="17" t="s">
        <v>7</v>
      </c>
      <c r="I6" s="17"/>
      <c r="J6" s="17"/>
      <c r="K6" s="17"/>
      <c r="L6" s="16" t="s">
        <v>6</v>
      </c>
      <c r="M6" s="17" t="s">
        <v>7</v>
      </c>
      <c r="N6" s="17"/>
      <c r="O6" s="17"/>
      <c r="P6" s="17"/>
      <c r="Q6" s="16" t="s">
        <v>6</v>
      </c>
      <c r="R6" s="17" t="s">
        <v>7</v>
      </c>
      <c r="S6" s="17"/>
      <c r="T6" s="17"/>
      <c r="U6" s="17"/>
      <c r="V6" s="16" t="s">
        <v>6</v>
      </c>
      <c r="W6" s="17" t="s">
        <v>7</v>
      </c>
      <c r="X6" s="4"/>
      <c r="Y6" s="4"/>
      <c r="Z6" s="6"/>
    </row>
    <row r="7" spans="1:31" s="10" customFormat="1" ht="63" customHeight="1" x14ac:dyDescent="0.3">
      <c r="A7" s="67" t="s">
        <v>12</v>
      </c>
      <c r="B7" s="67" t="s">
        <v>13</v>
      </c>
      <c r="C7" s="12" t="s">
        <v>14</v>
      </c>
      <c r="D7" s="12" t="s">
        <v>20</v>
      </c>
      <c r="E7" s="11" t="s">
        <v>11</v>
      </c>
      <c r="F7" s="11">
        <v>602</v>
      </c>
      <c r="G7" s="11">
        <v>300</v>
      </c>
      <c r="H7" s="11">
        <v>125</v>
      </c>
      <c r="I7" s="39">
        <f>IF(J7="NA",0,1)</f>
        <v>1</v>
      </c>
      <c r="J7" s="18">
        <f>IF(K7="NA","NA",IF(K7&gt;100,100,K7))</f>
        <v>41.666666666666671</v>
      </c>
      <c r="K7" s="19">
        <f t="shared" ref="K7" si="0">IF(G7&gt;0,(H7/G7)*100,IF(H7&gt;0,H7*100,"NA"))</f>
        <v>41.666666666666671</v>
      </c>
      <c r="L7" s="11">
        <v>302</v>
      </c>
      <c r="M7" s="25">
        <v>207</v>
      </c>
      <c r="N7" s="39">
        <f>IF(O7="NA",0,1)</f>
        <v>1</v>
      </c>
      <c r="O7" s="18">
        <f>IF(P7="NA","NA",IF(P7&gt;100,100,P7))</f>
        <v>68.543046357615893</v>
      </c>
      <c r="P7" s="19">
        <f t="shared" ref="P7" si="1">IF(L7&gt;0,(M7/L7)*100,IF(M7&gt;0,M7*100,"NA"))</f>
        <v>68.543046357615893</v>
      </c>
      <c r="Q7" s="11">
        <v>0</v>
      </c>
      <c r="R7" s="62">
        <v>147</v>
      </c>
      <c r="S7" s="39">
        <f>IF(T7="NA",0,1)</f>
        <v>1</v>
      </c>
      <c r="T7" s="18">
        <f>IF(U7="NA","NA",IF(U7&gt;100,100,U7))</f>
        <v>100</v>
      </c>
      <c r="U7" s="19">
        <f t="shared" ref="U7" si="2">IF(Q7&gt;0,(R7/Q7)*100,IF(R7&gt;0,R7*100,"NA"))</f>
        <v>14700</v>
      </c>
      <c r="V7" s="11">
        <v>0</v>
      </c>
      <c r="W7" s="13">
        <v>0</v>
      </c>
      <c r="X7" s="18" t="str">
        <f>IF(Y7="NA","NA",IF(Y7&gt;100,100,Y7))</f>
        <v>NA</v>
      </c>
      <c r="Y7" s="18" t="str">
        <f t="shared" ref="Y7" si="3">IF(V7&gt;0,(W7/V7)*100,IF(W7&gt;0,W7*100,"NA"))</f>
        <v>NA</v>
      </c>
      <c r="Z7" s="20">
        <f>IF(AA7&gt;100,100,AA7)</f>
        <v>79.568106312292358</v>
      </c>
      <c r="AA7" s="21">
        <f t="shared" ref="AA7" si="4">IF(E7="a",(H7+M7+R7+W7)/F7*100,IF(E7=2015,(W7/F7)*100,IF(E7=2014,(R7/F7)*100,IF(E7=2013,(M7/F7)*100,IF(E7=2012,(H7/F7)*100,0)))))</f>
        <v>79.568106312292358</v>
      </c>
      <c r="AC7" s="10" t="s">
        <v>34</v>
      </c>
      <c r="AD7" s="42">
        <f>+Z7</f>
        <v>79.568106312292358</v>
      </c>
      <c r="AE7" s="42">
        <f>+T7</f>
        <v>100</v>
      </c>
    </row>
    <row r="8" spans="1:31" s="24" customFormat="1" ht="55.5" customHeight="1" x14ac:dyDescent="0.3">
      <c r="A8" s="68"/>
      <c r="B8" s="68"/>
      <c r="C8" s="22" t="s">
        <v>15</v>
      </c>
      <c r="D8" s="22" t="s">
        <v>21</v>
      </c>
      <c r="E8" s="13" t="s">
        <v>11</v>
      </c>
      <c r="F8" s="23">
        <v>644</v>
      </c>
      <c r="G8" s="13">
        <v>100</v>
      </c>
      <c r="H8" s="11">
        <v>125</v>
      </c>
      <c r="I8" s="39">
        <f t="shared" ref="I8:I12" si="5">IF(J8="NA",0,1)</f>
        <v>1</v>
      </c>
      <c r="J8" s="18">
        <f t="shared" ref="J8:J12" si="6">IF(K8="NA","NA",IF(K8&gt;100,100,K8))</f>
        <v>100</v>
      </c>
      <c r="K8" s="19">
        <f t="shared" ref="K8:K12" si="7">IF(G8&gt;0,(H8/G8)*100,IF(H8&gt;0,H8*100,"NA"))</f>
        <v>125</v>
      </c>
      <c r="L8" s="13">
        <v>200</v>
      </c>
      <c r="M8" s="25">
        <v>207</v>
      </c>
      <c r="N8" s="39">
        <f t="shared" ref="N8:N12" si="8">IF(O8="NA",0,1)</f>
        <v>1</v>
      </c>
      <c r="O8" s="18">
        <f t="shared" ref="O8:O12" si="9">IF(P8="NA","NA",IF(P8&gt;100,100,P8))</f>
        <v>100</v>
      </c>
      <c r="P8" s="19">
        <f t="shared" ref="P8:P12" si="10">IF(L8&gt;0,(M8/L8)*100,IF(M8&gt;0,M8*100,"NA"))</f>
        <v>103.49999999999999</v>
      </c>
      <c r="Q8" s="13">
        <v>200</v>
      </c>
      <c r="R8" s="62">
        <v>147</v>
      </c>
      <c r="S8" s="39">
        <f t="shared" ref="S8:S12" si="11">IF(T8="NA",0,1)</f>
        <v>1</v>
      </c>
      <c r="T8" s="18">
        <f t="shared" ref="T8:T12" si="12">IF(U8="NA","NA",IF(U8&gt;100,100,U8))</f>
        <v>73.5</v>
      </c>
      <c r="U8" s="19">
        <f t="shared" ref="U8:U12" si="13">IF(Q8&gt;0,(R8/Q8)*100,IF(R8&gt;0,R8*100,"NA"))</f>
        <v>73.5</v>
      </c>
      <c r="V8" s="13">
        <v>102</v>
      </c>
      <c r="W8" s="13">
        <v>0</v>
      </c>
      <c r="X8" s="18">
        <f t="shared" ref="X8:X12" si="14">IF(Y8="NA","NA",IF(Y8&gt;100,100,Y8))</f>
        <v>0</v>
      </c>
      <c r="Y8" s="18">
        <f t="shared" ref="Y8:Y10" si="15">IF(V8&gt;0,(W8/V8)*100,IF(W8&gt;0,W8*100,"NA"))</f>
        <v>0</v>
      </c>
      <c r="Z8" s="20">
        <f t="shared" ref="Z8:Z11" si="16">IF(AA8&gt;100,100,AA8)</f>
        <v>80.900621118012424</v>
      </c>
      <c r="AA8" s="21">
        <f>IF(E8="a",(H8+M8+R8+W8+42)/F8*100,IF(E8=2015,(W8/F8)*100,IF(E8=2014,(R8/F8)*100,IF(E8=2013,(M8/F8)*100,IF(E8=2012,(H8/F8)*100,0)))))</f>
        <v>80.900621118012424</v>
      </c>
      <c r="AC8" s="10" t="s">
        <v>33</v>
      </c>
      <c r="AD8" s="42">
        <f t="shared" ref="AD8:AD12" si="17">+Z8</f>
        <v>80.900621118012424</v>
      </c>
      <c r="AE8" s="42">
        <f t="shared" ref="AE8:AE12" si="18">+T8</f>
        <v>73.5</v>
      </c>
    </row>
    <row r="9" spans="1:31" ht="144.75" customHeight="1" x14ac:dyDescent="0.3">
      <c r="A9" s="68"/>
      <c r="B9" s="68"/>
      <c r="C9" s="12" t="s">
        <v>16</v>
      </c>
      <c r="D9" s="12" t="s">
        <v>22</v>
      </c>
      <c r="E9" s="11" t="s">
        <v>11</v>
      </c>
      <c r="F9" s="14">
        <v>4</v>
      </c>
      <c r="G9" s="11">
        <v>1</v>
      </c>
      <c r="H9" s="11">
        <v>1</v>
      </c>
      <c r="I9" s="39">
        <f t="shared" si="5"/>
        <v>1</v>
      </c>
      <c r="J9" s="18">
        <f t="shared" si="6"/>
        <v>100</v>
      </c>
      <c r="K9" s="19">
        <f t="shared" si="7"/>
        <v>100</v>
      </c>
      <c r="L9" s="11">
        <v>1</v>
      </c>
      <c r="M9" s="26">
        <v>1</v>
      </c>
      <c r="N9" s="39">
        <f t="shared" si="8"/>
        <v>1</v>
      </c>
      <c r="O9" s="18">
        <f t="shared" si="9"/>
        <v>100</v>
      </c>
      <c r="P9" s="19">
        <f t="shared" si="10"/>
        <v>100</v>
      </c>
      <c r="Q9" s="11">
        <v>1</v>
      </c>
      <c r="R9" s="62">
        <v>1</v>
      </c>
      <c r="S9" s="39">
        <f t="shared" si="11"/>
        <v>1</v>
      </c>
      <c r="T9" s="18">
        <f t="shared" si="12"/>
        <v>100</v>
      </c>
      <c r="U9" s="19">
        <f t="shared" si="13"/>
        <v>100</v>
      </c>
      <c r="V9" s="11">
        <v>1</v>
      </c>
      <c r="W9" s="13">
        <v>0</v>
      </c>
      <c r="X9" s="18">
        <f t="shared" si="14"/>
        <v>0</v>
      </c>
      <c r="Y9" s="18">
        <f t="shared" si="15"/>
        <v>0</v>
      </c>
      <c r="Z9" s="20">
        <f t="shared" si="16"/>
        <v>75</v>
      </c>
      <c r="AA9" s="21">
        <f t="shared" ref="AA9:AA10" si="19">IF(E9="a",(H9+M9+R9+W9)/F9*100,IF(E9=2015,(W9/F9)*100,IF(E9=2014,(R9/F9)*100,IF(E9=2013,(M9/F9)*100,IF(E9=2012,(H9/F9)*100,0)))))</f>
        <v>75</v>
      </c>
      <c r="AC9" s="10" t="s">
        <v>36</v>
      </c>
      <c r="AD9" s="42">
        <f t="shared" si="17"/>
        <v>75</v>
      </c>
      <c r="AE9" s="42">
        <f t="shared" si="18"/>
        <v>100</v>
      </c>
    </row>
    <row r="10" spans="1:31" ht="94.5" customHeight="1" x14ac:dyDescent="0.3">
      <c r="A10" s="68"/>
      <c r="B10" s="68"/>
      <c r="C10" s="12" t="s">
        <v>17</v>
      </c>
      <c r="D10" s="12" t="s">
        <v>23</v>
      </c>
      <c r="E10" s="11" t="s">
        <v>11</v>
      </c>
      <c r="F10" s="14">
        <v>4</v>
      </c>
      <c r="G10" s="11">
        <v>1</v>
      </c>
      <c r="H10" s="11">
        <v>0</v>
      </c>
      <c r="I10" s="39">
        <f t="shared" si="5"/>
        <v>1</v>
      </c>
      <c r="J10" s="18">
        <f t="shared" si="6"/>
        <v>0</v>
      </c>
      <c r="K10" s="19">
        <f t="shared" si="7"/>
        <v>0</v>
      </c>
      <c r="L10" s="11">
        <v>1</v>
      </c>
      <c r="M10" s="26">
        <v>0</v>
      </c>
      <c r="N10" s="39">
        <f t="shared" si="8"/>
        <v>1</v>
      </c>
      <c r="O10" s="18">
        <f t="shared" si="9"/>
        <v>0</v>
      </c>
      <c r="P10" s="19">
        <f t="shared" si="10"/>
        <v>0</v>
      </c>
      <c r="Q10" s="11">
        <v>1</v>
      </c>
      <c r="R10" s="62">
        <v>0</v>
      </c>
      <c r="S10" s="39">
        <f t="shared" si="11"/>
        <v>1</v>
      </c>
      <c r="T10" s="18">
        <f t="shared" si="12"/>
        <v>0</v>
      </c>
      <c r="U10" s="19">
        <f t="shared" si="13"/>
        <v>0</v>
      </c>
      <c r="V10" s="11">
        <v>1</v>
      </c>
      <c r="W10" s="13">
        <v>0</v>
      </c>
      <c r="X10" s="18">
        <f>IF(Y10="NA","NA",IF(Y10&gt;100,100,Y10))</f>
        <v>0</v>
      </c>
      <c r="Y10" s="18">
        <f t="shared" si="15"/>
        <v>0</v>
      </c>
      <c r="Z10" s="20">
        <f>IF(AA10&gt;100,100,AA10)</f>
        <v>0</v>
      </c>
      <c r="AA10" s="21">
        <f t="shared" si="19"/>
        <v>0</v>
      </c>
      <c r="AC10" s="10" t="s">
        <v>37</v>
      </c>
      <c r="AD10" s="42">
        <f t="shared" si="17"/>
        <v>0</v>
      </c>
      <c r="AE10" s="42">
        <f t="shared" si="18"/>
        <v>0</v>
      </c>
    </row>
    <row r="11" spans="1:31" ht="123.75" customHeight="1" x14ac:dyDescent="0.3">
      <c r="A11" s="68"/>
      <c r="B11" s="68"/>
      <c r="C11" s="15" t="s">
        <v>18</v>
      </c>
      <c r="D11" s="15" t="s">
        <v>24</v>
      </c>
      <c r="E11" s="11" t="s">
        <v>11</v>
      </c>
      <c r="F11" s="11">
        <v>1</v>
      </c>
      <c r="G11" s="11">
        <v>1</v>
      </c>
      <c r="H11" s="11">
        <v>0</v>
      </c>
      <c r="I11" s="39">
        <f t="shared" si="5"/>
        <v>1</v>
      </c>
      <c r="J11" s="18">
        <f t="shared" si="6"/>
        <v>0</v>
      </c>
      <c r="K11" s="19">
        <f t="shared" si="7"/>
        <v>0</v>
      </c>
      <c r="L11" s="11">
        <v>0</v>
      </c>
      <c r="M11" s="26">
        <v>1</v>
      </c>
      <c r="N11" s="39">
        <f t="shared" si="8"/>
        <v>1</v>
      </c>
      <c r="O11" s="18">
        <f t="shared" si="9"/>
        <v>100</v>
      </c>
      <c r="P11" s="19">
        <f t="shared" si="10"/>
        <v>100</v>
      </c>
      <c r="Q11" s="11">
        <v>0</v>
      </c>
      <c r="R11" s="62">
        <v>0</v>
      </c>
      <c r="S11" s="39">
        <f t="shared" si="11"/>
        <v>0</v>
      </c>
      <c r="T11" s="18" t="str">
        <f t="shared" si="12"/>
        <v>NA</v>
      </c>
      <c r="U11" s="19" t="str">
        <f t="shared" si="13"/>
        <v>NA</v>
      </c>
      <c r="V11" s="11">
        <v>0</v>
      </c>
      <c r="W11" s="13">
        <v>0</v>
      </c>
      <c r="X11" s="18" t="str">
        <f t="shared" si="14"/>
        <v>NA</v>
      </c>
      <c r="Y11" s="18" t="str">
        <f t="shared" ref="Y11:Y12" si="20">IF(V11&gt;0,(W11/V11)*100,IF(W11&gt;0,W11*100,"NA"))</f>
        <v>NA</v>
      </c>
      <c r="Z11" s="20">
        <f t="shared" si="16"/>
        <v>100</v>
      </c>
      <c r="AA11" s="21">
        <f t="shared" ref="AA11:AA12" si="21">IF(E11="a",(H11+M11+R11+W11)/F11*100,IF(E11=2015,(W11/F11)*100,IF(E11=2014,(R11/F11)*100,IF(E11=2013,(M11/F11)*100,IF(E11=2012,(H11/F11)*100,0)))))</f>
        <v>100</v>
      </c>
      <c r="AC11" s="10" t="s">
        <v>38</v>
      </c>
      <c r="AD11" s="42">
        <f t="shared" si="17"/>
        <v>100</v>
      </c>
      <c r="AE11" s="42" t="str">
        <f t="shared" si="18"/>
        <v>NA</v>
      </c>
    </row>
    <row r="12" spans="1:31" ht="45.75" x14ac:dyDescent="0.3">
      <c r="A12" s="69"/>
      <c r="B12" s="69"/>
      <c r="C12" s="15" t="s">
        <v>19</v>
      </c>
      <c r="D12" s="15" t="s">
        <v>25</v>
      </c>
      <c r="E12" s="11">
        <v>2013</v>
      </c>
      <c r="F12" s="11">
        <v>1</v>
      </c>
      <c r="G12" s="11">
        <v>0</v>
      </c>
      <c r="H12" s="11">
        <v>0</v>
      </c>
      <c r="I12" s="39">
        <f t="shared" si="5"/>
        <v>0</v>
      </c>
      <c r="J12" s="18" t="str">
        <f t="shared" si="6"/>
        <v>NA</v>
      </c>
      <c r="K12" s="19" t="str">
        <f t="shared" si="7"/>
        <v>NA</v>
      </c>
      <c r="L12" s="11">
        <v>1</v>
      </c>
      <c r="M12" s="26">
        <v>1</v>
      </c>
      <c r="N12" s="39">
        <f t="shared" si="8"/>
        <v>1</v>
      </c>
      <c r="O12" s="18">
        <f t="shared" si="9"/>
        <v>100</v>
      </c>
      <c r="P12" s="19">
        <f t="shared" si="10"/>
        <v>100</v>
      </c>
      <c r="Q12" s="11">
        <v>1</v>
      </c>
      <c r="R12" s="62">
        <v>0</v>
      </c>
      <c r="S12" s="39">
        <f t="shared" si="11"/>
        <v>1</v>
      </c>
      <c r="T12" s="18">
        <f t="shared" si="12"/>
        <v>0</v>
      </c>
      <c r="U12" s="19">
        <f t="shared" si="13"/>
        <v>0</v>
      </c>
      <c r="V12" s="11">
        <v>1</v>
      </c>
      <c r="W12" s="13">
        <v>0</v>
      </c>
      <c r="X12" s="18">
        <f t="shared" si="14"/>
        <v>0</v>
      </c>
      <c r="Y12" s="18">
        <f t="shared" si="20"/>
        <v>0</v>
      </c>
      <c r="Z12" s="20">
        <f>IF(AA12&gt;100,100,AA12)/3</f>
        <v>33.333333333333336</v>
      </c>
      <c r="AA12" s="21">
        <f t="shared" si="21"/>
        <v>100</v>
      </c>
      <c r="AC12" s="10" t="s">
        <v>39</v>
      </c>
      <c r="AD12" s="42">
        <f t="shared" si="17"/>
        <v>33.333333333333336</v>
      </c>
      <c r="AE12" s="42">
        <f t="shared" si="18"/>
        <v>0</v>
      </c>
    </row>
  </sheetData>
  <sheetProtection password="C789" sheet="1" objects="1" scenarios="1"/>
  <mergeCells count="17">
    <mergeCell ref="Q5:U5"/>
    <mergeCell ref="V5:Y5"/>
    <mergeCell ref="A7:A12"/>
    <mergeCell ref="B7:B12"/>
    <mergeCell ref="F4:F5"/>
    <mergeCell ref="A1:C1"/>
    <mergeCell ref="A2:Z2"/>
    <mergeCell ref="A3:Z3"/>
    <mergeCell ref="F1:Z1"/>
    <mergeCell ref="A4:A5"/>
    <mergeCell ref="C4:C5"/>
    <mergeCell ref="L5:P5"/>
    <mergeCell ref="Z4:Z5"/>
    <mergeCell ref="D4:D5"/>
    <mergeCell ref="B4:B5"/>
    <mergeCell ref="G4:Y4"/>
    <mergeCell ref="G5:K5"/>
  </mergeCells>
  <conditionalFormatting sqref="J7:K12">
    <cfRule type="containsText" dxfId="67" priority="59" operator="containsText" text="na">
      <formula>NOT(ISERROR(SEARCH("na",J7)))</formula>
    </cfRule>
    <cfRule type="cellIs" dxfId="66" priority="60" operator="greaterThan">
      <formula>89</formula>
    </cfRule>
    <cfRule type="cellIs" dxfId="65" priority="61" operator="between">
      <formula>70</formula>
      <formula>89</formula>
    </cfRule>
    <cfRule type="cellIs" dxfId="64" priority="62" operator="lessThan">
      <formula>70</formula>
    </cfRule>
    <cfRule type="cellIs" dxfId="63" priority="63" operator="lessThan">
      <formula>70</formula>
    </cfRule>
    <cfRule type="cellIs" dxfId="62" priority="64" operator="greaterThan">
      <formula>80</formula>
    </cfRule>
    <cfRule type="cellIs" dxfId="61" priority="65" operator="between">
      <formula>75</formula>
      <formula>75</formula>
    </cfRule>
    <cfRule type="cellIs" dxfId="60" priority="66" operator="between">
      <formula>70</formula>
      <formula>80</formula>
    </cfRule>
    <cfRule type="cellIs" dxfId="59" priority="67" operator="greaterThan">
      <formula>50</formula>
    </cfRule>
    <cfRule type="cellIs" dxfId="58" priority="68" operator="between">
      <formula>70</formula>
      <formula>80</formula>
    </cfRule>
    <cfRule type="cellIs" dxfId="57" priority="69" operator="greaterThan">
      <formula>80</formula>
    </cfRule>
    <cfRule type="cellIs" dxfId="56" priority="70" operator="greaterThan">
      <formula>69</formula>
    </cfRule>
    <cfRule type="cellIs" dxfId="55" priority="71" operator="lessThan">
      <formula>70</formula>
    </cfRule>
  </conditionalFormatting>
  <conditionalFormatting sqref="J7:K12">
    <cfRule type="containsText" dxfId="54" priority="58" operator="containsText" text="na">
      <formula>NOT(ISERROR(SEARCH("na",J7)))</formula>
    </cfRule>
  </conditionalFormatting>
  <conditionalFormatting sqref="J7:K12">
    <cfRule type="containsText" dxfId="53" priority="55" operator="containsText" text="na">
      <formula>NOT(ISERROR(SEARCH("na",J7)))</formula>
    </cfRule>
    <cfRule type="cellIs" dxfId="52" priority="56" operator="greaterThan">
      <formula>89</formula>
    </cfRule>
    <cfRule type="containsText" dxfId="51" priority="57" operator="containsText" text="na">
      <formula>NOT(ISERROR(SEARCH("na",J7)))</formula>
    </cfRule>
  </conditionalFormatting>
  <conditionalFormatting sqref="O7:P12">
    <cfRule type="containsText" dxfId="50" priority="42" operator="containsText" text="na">
      <formula>NOT(ISERROR(SEARCH("na",O7)))</formula>
    </cfRule>
    <cfRule type="cellIs" dxfId="49" priority="43" operator="greaterThan">
      <formula>89</formula>
    </cfRule>
    <cfRule type="cellIs" dxfId="48" priority="44" operator="between">
      <formula>70</formula>
      <formula>89</formula>
    </cfRule>
    <cfRule type="cellIs" dxfId="47" priority="45" operator="lessThan">
      <formula>70</formula>
    </cfRule>
    <cfRule type="cellIs" dxfId="46" priority="46" operator="lessThan">
      <formula>70</formula>
    </cfRule>
    <cfRule type="cellIs" dxfId="45" priority="47" operator="greaterThan">
      <formula>80</formula>
    </cfRule>
    <cfRule type="cellIs" dxfId="44" priority="48" operator="between">
      <formula>75</formula>
      <formula>75</formula>
    </cfRule>
    <cfRule type="cellIs" dxfId="43" priority="49" operator="between">
      <formula>70</formula>
      <formula>80</formula>
    </cfRule>
    <cfRule type="cellIs" dxfId="42" priority="50" operator="greaterThan">
      <formula>50</formula>
    </cfRule>
    <cfRule type="cellIs" dxfId="41" priority="51" operator="between">
      <formula>70</formula>
      <formula>80</formula>
    </cfRule>
    <cfRule type="cellIs" dxfId="40" priority="52" operator="greaterThan">
      <formula>80</formula>
    </cfRule>
    <cfRule type="cellIs" dxfId="39" priority="53" operator="greaterThan">
      <formula>69</formula>
    </cfRule>
    <cfRule type="cellIs" dxfId="38" priority="54" operator="lessThan">
      <formula>70</formula>
    </cfRule>
  </conditionalFormatting>
  <conditionalFormatting sqref="O7:P12">
    <cfRule type="containsText" dxfId="37" priority="41" operator="containsText" text="na">
      <formula>NOT(ISERROR(SEARCH("na",O7)))</formula>
    </cfRule>
  </conditionalFormatting>
  <conditionalFormatting sqref="O7:P12">
    <cfRule type="containsText" dxfId="36" priority="38" operator="containsText" text="na">
      <formula>NOT(ISERROR(SEARCH("na",O7)))</formula>
    </cfRule>
    <cfRule type="cellIs" dxfId="35" priority="39" operator="greaterThan">
      <formula>89</formula>
    </cfRule>
    <cfRule type="containsText" dxfId="34" priority="40" operator="containsText" text="na">
      <formula>NOT(ISERROR(SEARCH("na",O7)))</formula>
    </cfRule>
  </conditionalFormatting>
  <conditionalFormatting sqref="T7:U12">
    <cfRule type="containsText" dxfId="33" priority="25" operator="containsText" text="na">
      <formula>NOT(ISERROR(SEARCH("na",T7)))</formula>
    </cfRule>
    <cfRule type="cellIs" dxfId="32" priority="26" operator="greaterThan">
      <formula>89</formula>
    </cfRule>
    <cfRule type="cellIs" dxfId="31" priority="27" operator="between">
      <formula>70</formula>
      <formula>89</formula>
    </cfRule>
    <cfRule type="cellIs" dxfId="30" priority="28" operator="lessThan">
      <formula>70</formula>
    </cfRule>
    <cfRule type="cellIs" dxfId="29" priority="29" operator="lessThan">
      <formula>70</formula>
    </cfRule>
    <cfRule type="cellIs" dxfId="28" priority="30" operator="greaterThan">
      <formula>80</formula>
    </cfRule>
    <cfRule type="cellIs" dxfId="27" priority="31" operator="between">
      <formula>75</formula>
      <formula>75</formula>
    </cfRule>
    <cfRule type="cellIs" dxfId="26" priority="32" operator="between">
      <formula>70</formula>
      <formula>80</formula>
    </cfRule>
    <cfRule type="cellIs" dxfId="25" priority="33" operator="greaterThan">
      <formula>50</formula>
    </cfRule>
    <cfRule type="cellIs" dxfId="24" priority="34" operator="between">
      <formula>70</formula>
      <formula>80</formula>
    </cfRule>
    <cfRule type="cellIs" dxfId="23" priority="35" operator="greaterThan">
      <formula>80</formula>
    </cfRule>
    <cfRule type="cellIs" dxfId="22" priority="36" operator="greaterThan">
      <formula>69</formula>
    </cfRule>
    <cfRule type="cellIs" dxfId="21" priority="37" operator="lessThan">
      <formula>70</formula>
    </cfRule>
  </conditionalFormatting>
  <conditionalFormatting sqref="T7:U12">
    <cfRule type="containsText" dxfId="20" priority="24" operator="containsText" text="na">
      <formula>NOT(ISERROR(SEARCH("na",T7)))</formula>
    </cfRule>
  </conditionalFormatting>
  <conditionalFormatting sqref="T7:U12">
    <cfRule type="containsText" dxfId="19" priority="21" operator="containsText" text="na">
      <formula>NOT(ISERROR(SEARCH("na",T7)))</formula>
    </cfRule>
    <cfRule type="cellIs" dxfId="18" priority="22" operator="greaterThan">
      <formula>89</formula>
    </cfRule>
    <cfRule type="containsText" dxfId="17" priority="23" operator="containsText" text="na">
      <formula>NOT(ISERROR(SEARCH("na",T7)))</formula>
    </cfRule>
  </conditionalFormatting>
  <conditionalFormatting sqref="X7:Y12">
    <cfRule type="containsText" dxfId="16" priority="5" operator="containsText" text="na">
      <formula>NOT(ISERROR(SEARCH("na",X7)))</formula>
    </cfRule>
    <cfRule type="cellIs" dxfId="15" priority="6" operator="greaterThan">
      <formula>89</formula>
    </cfRule>
    <cfRule type="cellIs" dxfId="14" priority="7" operator="between">
      <formula>70</formula>
      <formula>89</formula>
    </cfRule>
    <cfRule type="cellIs" dxfId="13" priority="8" operator="lessThan">
      <formula>70</formula>
    </cfRule>
    <cfRule type="cellIs" dxfId="12" priority="9" operator="lessThan">
      <formula>70</formula>
    </cfRule>
    <cfRule type="cellIs" dxfId="11" priority="10" operator="greaterThan">
      <formula>80</formula>
    </cfRule>
    <cfRule type="cellIs" dxfId="10" priority="11" operator="between">
      <formula>75</formula>
      <formula>75</formula>
    </cfRule>
    <cfRule type="cellIs" dxfId="9" priority="12" operator="between">
      <formula>70</formula>
      <formula>80</formula>
    </cfRule>
    <cfRule type="cellIs" dxfId="8" priority="13" operator="greaterThan">
      <formula>50</formula>
    </cfRule>
    <cfRule type="cellIs" dxfId="7" priority="14" operator="between">
      <formula>70</formula>
      <formula>80</formula>
    </cfRule>
    <cfRule type="cellIs" dxfId="6" priority="15" operator="greaterThan">
      <formula>80</formula>
    </cfRule>
    <cfRule type="cellIs" dxfId="5" priority="16" operator="greaterThan">
      <formula>69</formula>
    </cfRule>
    <cfRule type="cellIs" dxfId="4" priority="17" operator="lessThan">
      <formula>70</formula>
    </cfRule>
  </conditionalFormatting>
  <conditionalFormatting sqref="X7:Y12">
    <cfRule type="containsText" dxfId="3" priority="4" operator="containsText" text="na">
      <formula>NOT(ISERROR(SEARCH("na",X7)))</formula>
    </cfRule>
  </conditionalFormatting>
  <conditionalFormatting sqref="X7:Y12">
    <cfRule type="containsText" dxfId="2" priority="1" operator="containsText" text="na">
      <formula>NOT(ISERROR(SEARCH("na",X7)))</formula>
    </cfRule>
    <cfRule type="cellIs" dxfId="1" priority="2" operator="greaterThan">
      <formula>89</formula>
    </cfRule>
    <cfRule type="containsText" dxfId="0" priority="3" operator="containsText" text="na">
      <formula>NOT(ISERROR(SEARCH("na",X7)))</formula>
    </cfRule>
  </conditionalFormatting>
  <conditionalFormatting sqref="Z7:Z12">
    <cfRule type="iconSet" priority="18">
      <iconSet>
        <cfvo type="percent" val="0"/>
        <cfvo type="num" val="70"/>
        <cfvo type="num" val="90"/>
      </iconSet>
    </cfRule>
    <cfRule type="iconSet" priority="19">
      <iconSet>
        <cfvo type="percent" val="0"/>
        <cfvo type="percent" val="70"/>
        <cfvo type="percent" val="90"/>
      </iconSet>
    </cfRule>
    <cfRule type="iconSet" priority="20">
      <iconSet iconSet="3TrafficLights2">
        <cfvo type="percent" val="0"/>
        <cfvo type="percent" val="33"/>
        <cfvo type="percent" val="67"/>
      </iconSet>
    </cfRule>
  </conditionalFormatting>
  <pageMargins left="0.31496062992125984" right="0.31496062992125984" top="0.35433070866141736" bottom="0.35433070866141736" header="0.31496062992125984" footer="0.31496062992125984"/>
  <pageSetup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2" sqref="E2:G8"/>
    </sheetView>
  </sheetViews>
  <sheetFormatPr baseColWidth="10" defaultRowHeight="15" x14ac:dyDescent="0.25"/>
  <cols>
    <col min="1" max="1" width="21" bestFit="1" customWidth="1"/>
    <col min="5" max="5" width="59.85546875" bestFit="1" customWidth="1"/>
  </cols>
  <sheetData>
    <row r="1" spans="1:8" ht="15.75" thickBot="1" x14ac:dyDescent="0.3"/>
    <row r="2" spans="1:8" ht="15" customHeight="1" x14ac:dyDescent="0.25">
      <c r="A2" s="86" t="s">
        <v>26</v>
      </c>
      <c r="B2" s="87"/>
      <c r="C2" s="27"/>
      <c r="D2" s="28"/>
      <c r="F2" s="43" t="s">
        <v>35</v>
      </c>
      <c r="G2" s="44">
        <v>2014</v>
      </c>
      <c r="H2" s="29"/>
    </row>
    <row r="3" spans="1:8" x14ac:dyDescent="0.25">
      <c r="A3" s="30" t="s">
        <v>27</v>
      </c>
      <c r="B3" s="31">
        <f>SUM('Avance fisico PDD'!Z7:Z12)/100</f>
        <v>3.6880206076363811</v>
      </c>
      <c r="C3" s="82">
        <f>12-6</f>
        <v>6</v>
      </c>
      <c r="D3" s="32"/>
      <c r="E3" s="45" t="str">
        <f>+'Avance fisico PDD'!AC11</f>
        <v>haber elaborado y presentado el documento para la modificación del Decreto 2762 de 1991</v>
      </c>
      <c r="F3" s="46">
        <f>+'Avance fisico PDD'!AD11</f>
        <v>100</v>
      </c>
      <c r="G3" s="46" t="str">
        <f>+'Avance fisico PDD'!AE11</f>
        <v>NA</v>
      </c>
      <c r="H3" s="32"/>
    </row>
    <row r="4" spans="1:8" ht="15.75" thickBot="1" x14ac:dyDescent="0.3">
      <c r="A4" s="33" t="s">
        <v>28</v>
      </c>
      <c r="B4" s="34">
        <f>+C3-B3</f>
        <v>2.3119793923636189</v>
      </c>
      <c r="C4" s="83"/>
      <c r="D4" s="32"/>
      <c r="E4" s="45" t="str">
        <f>+'Avance fisico PDD'!AC8</f>
        <v>personas devueltas en situación irregular</v>
      </c>
      <c r="F4" s="46">
        <f>+'Avance fisico PDD'!AD8</f>
        <v>80.900621118012424</v>
      </c>
      <c r="G4" s="46">
        <f>+'Avance fisico PDD'!AE8</f>
        <v>73.5</v>
      </c>
      <c r="H4" s="32"/>
    </row>
    <row r="5" spans="1:8" ht="15.75" thickBot="1" x14ac:dyDescent="0.3">
      <c r="E5" s="45" t="str">
        <f>+'Avance fisico PDD'!AC7</f>
        <v>notificaciones de personas en situación irregular en el  archipiélago</v>
      </c>
      <c r="F5" s="46">
        <f>+'Avance fisico PDD'!AD7</f>
        <v>79.568106312292358</v>
      </c>
      <c r="G5" s="46">
        <f>+'Avance fisico PDD'!AE7</f>
        <v>100</v>
      </c>
    </row>
    <row r="6" spans="1:8" ht="15.75" thickBot="1" x14ac:dyDescent="0.3">
      <c r="A6" s="88" t="s">
        <v>29</v>
      </c>
      <c r="B6" s="89"/>
      <c r="C6" s="35" t="s">
        <v>30</v>
      </c>
      <c r="E6" s="45" t="str">
        <f>+'Avance fisico PDD'!AC9</f>
        <v xml:space="preserve"> formulado e Implementado un programa basados en la temática de la sobrepoblación</v>
      </c>
      <c r="F6" s="46">
        <f>+'Avance fisico PDD'!AD9</f>
        <v>75</v>
      </c>
      <c r="G6" s="46">
        <f>+'Avance fisico PDD'!AE9</f>
        <v>100</v>
      </c>
    </row>
    <row r="7" spans="1:8" x14ac:dyDescent="0.25">
      <c r="A7" s="36" t="s">
        <v>27</v>
      </c>
      <c r="B7" s="37">
        <f>SUM('Avance fisico PDD'!J7:J12)/100</f>
        <v>2.416666666666667</v>
      </c>
      <c r="C7" s="84">
        <f>SUM('Avance fisico PDD'!I7:I12)</f>
        <v>5</v>
      </c>
      <c r="E7" s="45" t="str">
        <f>+'Avance fisico PDD'!AC12</f>
        <v xml:space="preserve"> gestionado la autonomía administrativa y financiera de la OCCRE</v>
      </c>
      <c r="F7" s="46">
        <f>+'Avance fisico PDD'!AD12</f>
        <v>33.333333333333336</v>
      </c>
      <c r="G7" s="46">
        <f>+'Avance fisico PDD'!AE12</f>
        <v>0</v>
      </c>
    </row>
    <row r="8" spans="1:8" ht="15.75" thickBot="1" x14ac:dyDescent="0.3">
      <c r="A8" s="33" t="s">
        <v>28</v>
      </c>
      <c r="B8" s="38">
        <f>+C7-B7</f>
        <v>2.583333333333333</v>
      </c>
      <c r="C8" s="85"/>
      <c r="E8" s="47" t="str">
        <f>+'Avance fisico PDD'!AC10</f>
        <v>Formulado e implementado un programa de retorno voluntario</v>
      </c>
      <c r="F8" s="48">
        <f>+'Avance fisico PDD'!AD10</f>
        <v>0</v>
      </c>
      <c r="G8" s="48">
        <f>+'Avance fisico PDD'!AE10</f>
        <v>0</v>
      </c>
    </row>
    <row r="9" spans="1:8" ht="15.75" thickBot="1" x14ac:dyDescent="0.3">
      <c r="E9" s="49"/>
      <c r="F9" s="50"/>
      <c r="G9" s="50"/>
    </row>
    <row r="10" spans="1:8" ht="15.75" thickBot="1" x14ac:dyDescent="0.3">
      <c r="A10" s="88" t="s">
        <v>31</v>
      </c>
      <c r="B10" s="89"/>
      <c r="C10" s="35" t="s">
        <v>30</v>
      </c>
    </row>
    <row r="11" spans="1:8" x14ac:dyDescent="0.25">
      <c r="A11" s="36" t="s">
        <v>27</v>
      </c>
      <c r="B11" s="37">
        <f>SUM('Avance fisico PDD'!O7:O12)/100</f>
        <v>4.685430463576159</v>
      </c>
      <c r="C11" s="84">
        <f>SUM('Avance fisico PDD'!N7:N12)</f>
        <v>6</v>
      </c>
    </row>
    <row r="12" spans="1:8" ht="15.75" thickBot="1" x14ac:dyDescent="0.3">
      <c r="A12" s="33" t="s">
        <v>28</v>
      </c>
      <c r="B12" s="38">
        <f>+C11-B11</f>
        <v>1.314569536423841</v>
      </c>
      <c r="C12" s="85"/>
    </row>
    <row r="13" spans="1:8" ht="15.75" thickBot="1" x14ac:dyDescent="0.3"/>
    <row r="14" spans="1:8" x14ac:dyDescent="0.25">
      <c r="A14" s="80" t="s">
        <v>32</v>
      </c>
      <c r="B14" s="81"/>
      <c r="C14" s="41"/>
    </row>
    <row r="15" spans="1:8" x14ac:dyDescent="0.25">
      <c r="A15" s="30" t="s">
        <v>27</v>
      </c>
      <c r="B15" s="31">
        <f>SUM('Avance fisico PDD'!T7:T12)/100</f>
        <v>2.7349999999999999</v>
      </c>
      <c r="C15" s="82">
        <f>SUM('Avance fisico PDD'!S7:S12)</f>
        <v>5</v>
      </c>
    </row>
    <row r="16" spans="1:8" ht="15.75" thickBot="1" x14ac:dyDescent="0.3">
      <c r="A16" s="33" t="s">
        <v>28</v>
      </c>
      <c r="B16" s="34">
        <f>+C15-B15</f>
        <v>2.2650000000000001</v>
      </c>
      <c r="C16" s="83"/>
    </row>
  </sheetData>
  <sortState ref="E3:G8">
    <sortCondition descending="1" ref="F3:F8"/>
  </sortState>
  <mergeCells count="8">
    <mergeCell ref="A14:B14"/>
    <mergeCell ref="C15:C16"/>
    <mergeCell ref="C11:C12"/>
    <mergeCell ref="A2:B2"/>
    <mergeCell ref="C3:C4"/>
    <mergeCell ref="A6:B6"/>
    <mergeCell ref="C7:C8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P20" sqref="P20"/>
    </sheetView>
  </sheetViews>
  <sheetFormatPr baseColWidth="10" defaultColWidth="11.42578125" defaultRowHeight="15" x14ac:dyDescent="0.25"/>
  <cols>
    <col min="1" max="16384" width="11.42578125" style="40"/>
  </cols>
  <sheetData/>
  <sheetProtection password="C789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H6" sqref="H6:N25"/>
    </sheetView>
  </sheetViews>
  <sheetFormatPr baseColWidth="10" defaultColWidth="0" defaultRowHeight="15" zeroHeight="1" x14ac:dyDescent="0.25"/>
  <cols>
    <col min="1" max="14" width="11" customWidth="1"/>
    <col min="15" max="17" width="11" hidden="1" customWidth="1"/>
    <col min="18" max="16384" width="11.42578125" hidden="1"/>
  </cols>
  <sheetData>
    <row r="1" spans="1:14" ht="79.5" customHeight="1" thickBot="1" x14ac:dyDescent="0.3">
      <c r="A1" s="51"/>
      <c r="B1" s="52"/>
      <c r="C1" s="52"/>
      <c r="D1" s="52"/>
      <c r="E1" s="52"/>
      <c r="F1" s="52"/>
      <c r="G1" s="53"/>
      <c r="H1" s="107" t="s">
        <v>40</v>
      </c>
      <c r="I1" s="108"/>
      <c r="J1" s="108"/>
      <c r="K1" s="108"/>
      <c r="L1" s="108"/>
      <c r="M1" s="108"/>
      <c r="N1" s="109"/>
    </row>
    <row r="2" spans="1:14" x14ac:dyDescent="0.25">
      <c r="A2" s="110" t="s">
        <v>41</v>
      </c>
      <c r="B2" s="111"/>
      <c r="C2" s="111"/>
      <c r="D2" s="111" t="s">
        <v>47</v>
      </c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4" x14ac:dyDescent="0.25">
      <c r="A3" s="113" t="s">
        <v>42</v>
      </c>
      <c r="B3" s="114"/>
      <c r="C3" s="114"/>
      <c r="D3" s="114" t="str">
        <f>+'[1]Avance fisico PDD'!AE3</f>
        <v>SECRETARIA DE PLANEACION -FECHA DE CORTE JUNIO 30 DEL 2014</v>
      </c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1:14" x14ac:dyDescent="0.25">
      <c r="A4" s="113" t="s">
        <v>43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4" x14ac:dyDescent="0.25">
      <c r="A5" s="104" t="s">
        <v>44</v>
      </c>
      <c r="B5" s="105"/>
      <c r="C5" s="105"/>
      <c r="D5" s="105"/>
      <c r="E5" s="105"/>
      <c r="F5" s="105"/>
      <c r="G5" s="105"/>
      <c r="H5" s="104" t="s">
        <v>45</v>
      </c>
      <c r="I5" s="105"/>
      <c r="J5" s="105"/>
      <c r="K5" s="105"/>
      <c r="L5" s="105"/>
      <c r="M5" s="105"/>
      <c r="N5" s="106"/>
    </row>
    <row r="6" spans="1:14" x14ac:dyDescent="0.25">
      <c r="A6" s="94"/>
      <c r="B6" s="95"/>
      <c r="C6" s="95"/>
      <c r="D6" s="95"/>
      <c r="E6" s="95"/>
      <c r="F6" s="95"/>
      <c r="G6" s="96"/>
      <c r="H6" s="103"/>
      <c r="I6" s="95"/>
      <c r="J6" s="95"/>
      <c r="K6" s="95"/>
      <c r="L6" s="95"/>
      <c r="M6" s="95"/>
      <c r="N6" s="119"/>
    </row>
    <row r="7" spans="1:14" x14ac:dyDescent="0.25">
      <c r="A7" s="97"/>
      <c r="B7" s="98"/>
      <c r="C7" s="98"/>
      <c r="D7" s="98"/>
      <c r="E7" s="98"/>
      <c r="F7" s="98"/>
      <c r="G7" s="99"/>
      <c r="H7" s="120"/>
      <c r="I7" s="98"/>
      <c r="J7" s="98"/>
      <c r="K7" s="98"/>
      <c r="L7" s="98"/>
      <c r="M7" s="98"/>
      <c r="N7" s="121"/>
    </row>
    <row r="8" spans="1:14" x14ac:dyDescent="0.25">
      <c r="A8" s="97"/>
      <c r="B8" s="98"/>
      <c r="C8" s="98"/>
      <c r="D8" s="98"/>
      <c r="E8" s="98"/>
      <c r="F8" s="98"/>
      <c r="G8" s="99"/>
      <c r="H8" s="120"/>
      <c r="I8" s="98"/>
      <c r="J8" s="98"/>
      <c r="K8" s="98"/>
      <c r="L8" s="98"/>
      <c r="M8" s="98"/>
      <c r="N8" s="121"/>
    </row>
    <row r="9" spans="1:14" x14ac:dyDescent="0.25">
      <c r="A9" s="97"/>
      <c r="B9" s="98"/>
      <c r="C9" s="98"/>
      <c r="D9" s="98"/>
      <c r="E9" s="98"/>
      <c r="F9" s="98"/>
      <c r="G9" s="99"/>
      <c r="H9" s="120"/>
      <c r="I9" s="98"/>
      <c r="J9" s="98"/>
      <c r="K9" s="98"/>
      <c r="L9" s="98"/>
      <c r="M9" s="98"/>
      <c r="N9" s="121"/>
    </row>
    <row r="10" spans="1:14" x14ac:dyDescent="0.25">
      <c r="A10" s="97"/>
      <c r="B10" s="98"/>
      <c r="C10" s="98"/>
      <c r="D10" s="98"/>
      <c r="E10" s="98"/>
      <c r="F10" s="98"/>
      <c r="G10" s="99"/>
      <c r="H10" s="120"/>
      <c r="I10" s="98"/>
      <c r="J10" s="98"/>
      <c r="K10" s="98"/>
      <c r="L10" s="98"/>
      <c r="M10" s="98"/>
      <c r="N10" s="121"/>
    </row>
    <row r="11" spans="1:14" x14ac:dyDescent="0.25">
      <c r="A11" s="97"/>
      <c r="B11" s="98"/>
      <c r="C11" s="98"/>
      <c r="D11" s="98"/>
      <c r="E11" s="98"/>
      <c r="F11" s="98"/>
      <c r="G11" s="99"/>
      <c r="H11" s="120"/>
      <c r="I11" s="98"/>
      <c r="J11" s="98"/>
      <c r="K11" s="98"/>
      <c r="L11" s="98"/>
      <c r="M11" s="98"/>
      <c r="N11" s="121"/>
    </row>
    <row r="12" spans="1:14" x14ac:dyDescent="0.25">
      <c r="A12" s="97"/>
      <c r="B12" s="98"/>
      <c r="C12" s="98"/>
      <c r="D12" s="98"/>
      <c r="E12" s="98"/>
      <c r="F12" s="98"/>
      <c r="G12" s="99"/>
      <c r="H12" s="120"/>
      <c r="I12" s="98"/>
      <c r="J12" s="98"/>
      <c r="K12" s="98"/>
      <c r="L12" s="98"/>
      <c r="M12" s="98"/>
      <c r="N12" s="121"/>
    </row>
    <row r="13" spans="1:14" x14ac:dyDescent="0.25">
      <c r="A13" s="97"/>
      <c r="B13" s="98"/>
      <c r="C13" s="98"/>
      <c r="D13" s="98"/>
      <c r="E13" s="98"/>
      <c r="F13" s="98"/>
      <c r="G13" s="99"/>
      <c r="H13" s="120"/>
      <c r="I13" s="98"/>
      <c r="J13" s="98"/>
      <c r="K13" s="98"/>
      <c r="L13" s="98"/>
      <c r="M13" s="98"/>
      <c r="N13" s="121"/>
    </row>
    <row r="14" spans="1:14" x14ac:dyDescent="0.25">
      <c r="A14" s="97"/>
      <c r="B14" s="98"/>
      <c r="C14" s="98"/>
      <c r="D14" s="98"/>
      <c r="E14" s="98"/>
      <c r="F14" s="98"/>
      <c r="G14" s="99"/>
      <c r="H14" s="120"/>
      <c r="I14" s="98"/>
      <c r="J14" s="98"/>
      <c r="K14" s="98"/>
      <c r="L14" s="98"/>
      <c r="M14" s="98"/>
      <c r="N14" s="121"/>
    </row>
    <row r="15" spans="1:14" x14ac:dyDescent="0.25">
      <c r="A15" s="97"/>
      <c r="B15" s="98"/>
      <c r="C15" s="98"/>
      <c r="D15" s="98"/>
      <c r="E15" s="98"/>
      <c r="F15" s="98"/>
      <c r="G15" s="99"/>
      <c r="H15" s="120"/>
      <c r="I15" s="98"/>
      <c r="J15" s="98"/>
      <c r="K15" s="98"/>
      <c r="L15" s="98"/>
      <c r="M15" s="98"/>
      <c r="N15" s="121"/>
    </row>
    <row r="16" spans="1:14" x14ac:dyDescent="0.25">
      <c r="A16" s="97"/>
      <c r="B16" s="98"/>
      <c r="C16" s="98"/>
      <c r="D16" s="98"/>
      <c r="E16" s="98"/>
      <c r="F16" s="98"/>
      <c r="G16" s="99"/>
      <c r="H16" s="120"/>
      <c r="I16" s="98"/>
      <c r="J16" s="98"/>
      <c r="K16" s="98"/>
      <c r="L16" s="98"/>
      <c r="M16" s="98"/>
      <c r="N16" s="121"/>
    </row>
    <row r="17" spans="1:14" x14ac:dyDescent="0.25">
      <c r="A17" s="97"/>
      <c r="B17" s="98"/>
      <c r="C17" s="98"/>
      <c r="D17" s="98"/>
      <c r="E17" s="98"/>
      <c r="F17" s="98"/>
      <c r="G17" s="99"/>
      <c r="H17" s="120"/>
      <c r="I17" s="98"/>
      <c r="J17" s="98"/>
      <c r="K17" s="98"/>
      <c r="L17" s="98"/>
      <c r="M17" s="98"/>
      <c r="N17" s="121"/>
    </row>
    <row r="18" spans="1:14" x14ac:dyDescent="0.25">
      <c r="A18" s="97"/>
      <c r="B18" s="98"/>
      <c r="C18" s="98"/>
      <c r="D18" s="98"/>
      <c r="E18" s="98"/>
      <c r="F18" s="98"/>
      <c r="G18" s="99"/>
      <c r="H18" s="120"/>
      <c r="I18" s="98"/>
      <c r="J18" s="98"/>
      <c r="K18" s="98"/>
      <c r="L18" s="98"/>
      <c r="M18" s="98"/>
      <c r="N18" s="121"/>
    </row>
    <row r="19" spans="1:14" x14ac:dyDescent="0.25">
      <c r="A19" s="97"/>
      <c r="B19" s="98"/>
      <c r="C19" s="98"/>
      <c r="D19" s="98"/>
      <c r="E19" s="98"/>
      <c r="F19" s="98"/>
      <c r="G19" s="99"/>
      <c r="H19" s="120"/>
      <c r="I19" s="98"/>
      <c r="J19" s="98"/>
      <c r="K19" s="98"/>
      <c r="L19" s="98"/>
      <c r="M19" s="98"/>
      <c r="N19" s="121"/>
    </row>
    <row r="20" spans="1:14" x14ac:dyDescent="0.25">
      <c r="A20" s="97"/>
      <c r="B20" s="98"/>
      <c r="C20" s="98"/>
      <c r="D20" s="98"/>
      <c r="E20" s="98"/>
      <c r="F20" s="98"/>
      <c r="G20" s="99"/>
      <c r="H20" s="120"/>
      <c r="I20" s="98"/>
      <c r="J20" s="98"/>
      <c r="K20" s="98"/>
      <c r="L20" s="98"/>
      <c r="M20" s="98"/>
      <c r="N20" s="121"/>
    </row>
    <row r="21" spans="1:14" x14ac:dyDescent="0.25">
      <c r="A21" s="97"/>
      <c r="B21" s="98"/>
      <c r="C21" s="98"/>
      <c r="D21" s="98"/>
      <c r="E21" s="98"/>
      <c r="F21" s="98"/>
      <c r="G21" s="99"/>
      <c r="H21" s="120"/>
      <c r="I21" s="98"/>
      <c r="J21" s="98"/>
      <c r="K21" s="98"/>
      <c r="L21" s="98"/>
      <c r="M21" s="98"/>
      <c r="N21" s="121"/>
    </row>
    <row r="22" spans="1:14" x14ac:dyDescent="0.25">
      <c r="A22" s="97"/>
      <c r="B22" s="98"/>
      <c r="C22" s="98"/>
      <c r="D22" s="98"/>
      <c r="E22" s="98"/>
      <c r="F22" s="98"/>
      <c r="G22" s="99"/>
      <c r="H22" s="120"/>
      <c r="I22" s="98"/>
      <c r="J22" s="98"/>
      <c r="K22" s="98"/>
      <c r="L22" s="98"/>
      <c r="M22" s="98"/>
      <c r="N22" s="121"/>
    </row>
    <row r="23" spans="1:14" x14ac:dyDescent="0.25">
      <c r="A23" s="97"/>
      <c r="B23" s="98"/>
      <c r="C23" s="98"/>
      <c r="D23" s="98"/>
      <c r="E23" s="98"/>
      <c r="F23" s="98"/>
      <c r="G23" s="99"/>
      <c r="H23" s="120"/>
      <c r="I23" s="98"/>
      <c r="J23" s="98"/>
      <c r="K23" s="98"/>
      <c r="L23" s="98"/>
      <c r="M23" s="98"/>
      <c r="N23" s="121"/>
    </row>
    <row r="24" spans="1:14" x14ac:dyDescent="0.25">
      <c r="A24" s="97"/>
      <c r="B24" s="98"/>
      <c r="C24" s="98"/>
      <c r="D24" s="98"/>
      <c r="E24" s="98"/>
      <c r="F24" s="98"/>
      <c r="G24" s="99"/>
      <c r="H24" s="120"/>
      <c r="I24" s="98"/>
      <c r="J24" s="98"/>
      <c r="K24" s="98"/>
      <c r="L24" s="98"/>
      <c r="M24" s="98"/>
      <c r="N24" s="121"/>
    </row>
    <row r="25" spans="1:14" x14ac:dyDescent="0.25">
      <c r="A25" s="116"/>
      <c r="B25" s="117"/>
      <c r="C25" s="117"/>
      <c r="D25" s="117"/>
      <c r="E25" s="117"/>
      <c r="F25" s="117"/>
      <c r="G25" s="118"/>
      <c r="H25" s="122"/>
      <c r="I25" s="117"/>
      <c r="J25" s="117"/>
      <c r="K25" s="117"/>
      <c r="L25" s="117"/>
      <c r="M25" s="117"/>
      <c r="N25" s="123"/>
    </row>
    <row r="26" spans="1:14" x14ac:dyDescent="0.25">
      <c r="A26" s="113" t="s">
        <v>46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</row>
    <row r="27" spans="1:14" x14ac:dyDescent="0.25">
      <c r="A27" s="104" t="s">
        <v>48</v>
      </c>
      <c r="B27" s="105"/>
      <c r="C27" s="105"/>
      <c r="D27" s="105"/>
      <c r="E27" s="105"/>
      <c r="F27" s="105"/>
      <c r="G27" s="105"/>
      <c r="H27" s="105" t="s">
        <v>49</v>
      </c>
      <c r="I27" s="105"/>
      <c r="J27" s="105"/>
      <c r="K27" s="105"/>
      <c r="L27" s="105"/>
      <c r="M27" s="105"/>
      <c r="N27" s="106"/>
    </row>
    <row r="28" spans="1:14" ht="15" customHeight="1" x14ac:dyDescent="0.25">
      <c r="A28" s="94"/>
      <c r="B28" s="95"/>
      <c r="C28" s="95"/>
      <c r="D28" s="95"/>
      <c r="E28" s="95"/>
      <c r="F28" s="95"/>
      <c r="G28" s="96"/>
      <c r="H28" s="103"/>
      <c r="I28" s="95"/>
      <c r="J28" s="95"/>
      <c r="K28" s="95"/>
      <c r="L28" s="95"/>
      <c r="M28" s="54" t="s">
        <v>35</v>
      </c>
      <c r="N28" s="55">
        <v>2014</v>
      </c>
    </row>
    <row r="29" spans="1:14" ht="16.5" x14ac:dyDescent="0.25">
      <c r="A29" s="97"/>
      <c r="B29" s="98"/>
      <c r="C29" s="98"/>
      <c r="D29" s="98"/>
      <c r="E29" s="98"/>
      <c r="F29" s="98"/>
      <c r="G29" s="99"/>
      <c r="H29" s="90" t="str">
        <f>+Hoja1!E3</f>
        <v>haber elaborado y presentado el documento para la modificación del Decreto 2762 de 1991</v>
      </c>
      <c r="I29" s="91"/>
      <c r="J29" s="91"/>
      <c r="K29" s="91"/>
      <c r="L29" s="91"/>
      <c r="M29" s="56">
        <f>+Hoja1!F3</f>
        <v>100</v>
      </c>
      <c r="N29" s="57" t="str">
        <f>+Hoja1!G3</f>
        <v>NA</v>
      </c>
    </row>
    <row r="30" spans="1:14" ht="16.5" x14ac:dyDescent="0.25">
      <c r="A30" s="97"/>
      <c r="B30" s="98"/>
      <c r="C30" s="98"/>
      <c r="D30" s="98"/>
      <c r="E30" s="98"/>
      <c r="F30" s="98"/>
      <c r="G30" s="99"/>
      <c r="H30" s="90" t="str">
        <f>+Hoja1!E4</f>
        <v>personas devueltas en situación irregular</v>
      </c>
      <c r="I30" s="91"/>
      <c r="J30" s="91"/>
      <c r="K30" s="91"/>
      <c r="L30" s="91"/>
      <c r="M30" s="56">
        <f>+Hoja1!F4</f>
        <v>80.900621118012424</v>
      </c>
      <c r="N30" s="57">
        <f>+Hoja1!G4</f>
        <v>73.5</v>
      </c>
    </row>
    <row r="31" spans="1:14" ht="16.5" x14ac:dyDescent="0.25">
      <c r="A31" s="97"/>
      <c r="B31" s="98"/>
      <c r="C31" s="98"/>
      <c r="D31" s="98"/>
      <c r="E31" s="98"/>
      <c r="F31" s="98"/>
      <c r="G31" s="99"/>
      <c r="H31" s="90" t="str">
        <f>+Hoja1!E5</f>
        <v>notificaciones de personas en situación irregular en el  archipiélago</v>
      </c>
      <c r="I31" s="91"/>
      <c r="J31" s="91"/>
      <c r="K31" s="91"/>
      <c r="L31" s="91"/>
      <c r="M31" s="56">
        <f>+Hoja1!F5</f>
        <v>79.568106312292358</v>
      </c>
      <c r="N31" s="57">
        <f>+Hoja1!G5</f>
        <v>100</v>
      </c>
    </row>
    <row r="32" spans="1:14" ht="16.5" x14ac:dyDescent="0.25">
      <c r="A32" s="97"/>
      <c r="B32" s="98"/>
      <c r="C32" s="98"/>
      <c r="D32" s="98"/>
      <c r="E32" s="98"/>
      <c r="F32" s="98"/>
      <c r="G32" s="99"/>
      <c r="H32" s="90" t="str">
        <f>+Hoja1!E6</f>
        <v xml:space="preserve"> formulado e Implementado un programa basados en la temática de la sobrepoblación</v>
      </c>
      <c r="I32" s="91"/>
      <c r="J32" s="91"/>
      <c r="K32" s="91"/>
      <c r="L32" s="91"/>
      <c r="M32" s="56">
        <f>+Hoja1!F6</f>
        <v>75</v>
      </c>
      <c r="N32" s="57">
        <f>+Hoja1!G6</f>
        <v>100</v>
      </c>
    </row>
    <row r="33" spans="1:14" ht="16.5" x14ac:dyDescent="0.25">
      <c r="A33" s="97"/>
      <c r="B33" s="98"/>
      <c r="C33" s="98"/>
      <c r="D33" s="98"/>
      <c r="E33" s="98"/>
      <c r="F33" s="98"/>
      <c r="G33" s="99"/>
      <c r="H33" s="90" t="str">
        <f>+Hoja1!E7</f>
        <v xml:space="preserve"> gestionado la autonomía administrativa y financiera de la OCCRE</v>
      </c>
      <c r="I33" s="91"/>
      <c r="J33" s="91"/>
      <c r="K33" s="91"/>
      <c r="L33" s="91"/>
      <c r="M33" s="56">
        <f>+Hoja1!F7</f>
        <v>33.333333333333336</v>
      </c>
      <c r="N33" s="57">
        <f>+Hoja1!G7</f>
        <v>0</v>
      </c>
    </row>
    <row r="34" spans="1:14" ht="16.5" x14ac:dyDescent="0.25">
      <c r="A34" s="97"/>
      <c r="B34" s="98"/>
      <c r="C34" s="98"/>
      <c r="D34" s="98"/>
      <c r="E34" s="98"/>
      <c r="F34" s="98"/>
      <c r="G34" s="99"/>
      <c r="H34" s="90" t="str">
        <f>+Hoja1!E8</f>
        <v>Formulado e implementado un programa de retorno voluntario</v>
      </c>
      <c r="I34" s="91"/>
      <c r="J34" s="91"/>
      <c r="K34" s="91"/>
      <c r="L34" s="91"/>
      <c r="M34" s="56">
        <f>+Hoja1!F8</f>
        <v>0</v>
      </c>
      <c r="N34" s="57">
        <f>+Hoja1!G8</f>
        <v>0</v>
      </c>
    </row>
    <row r="35" spans="1:14" ht="16.5" x14ac:dyDescent="0.25">
      <c r="A35" s="97"/>
      <c r="B35" s="98"/>
      <c r="C35" s="98"/>
      <c r="D35" s="98"/>
      <c r="E35" s="98"/>
      <c r="F35" s="98"/>
      <c r="G35" s="99"/>
      <c r="H35" s="90"/>
      <c r="I35" s="91"/>
      <c r="J35" s="91"/>
      <c r="K35" s="91"/>
      <c r="L35" s="91"/>
      <c r="M35" s="56"/>
      <c r="N35" s="57"/>
    </row>
    <row r="36" spans="1:14" x14ac:dyDescent="0.25">
      <c r="A36" s="97"/>
      <c r="B36" s="98"/>
      <c r="C36" s="98"/>
      <c r="D36" s="98"/>
      <c r="E36" s="98"/>
      <c r="F36" s="98"/>
      <c r="G36" s="99"/>
      <c r="H36" s="90"/>
      <c r="I36" s="91"/>
      <c r="J36" s="91"/>
      <c r="K36" s="91"/>
      <c r="L36" s="91"/>
      <c r="M36" s="58"/>
      <c r="N36" s="59"/>
    </row>
    <row r="37" spans="1:14" x14ac:dyDescent="0.25">
      <c r="A37" s="97"/>
      <c r="B37" s="98"/>
      <c r="C37" s="98"/>
      <c r="D37" s="98"/>
      <c r="E37" s="98"/>
      <c r="F37" s="98"/>
      <c r="G37" s="99"/>
      <c r="H37" s="90"/>
      <c r="I37" s="91"/>
      <c r="J37" s="91"/>
      <c r="K37" s="91"/>
      <c r="L37" s="91"/>
      <c r="M37" s="58"/>
      <c r="N37" s="59"/>
    </row>
    <row r="38" spans="1:14" x14ac:dyDescent="0.25">
      <c r="A38" s="97"/>
      <c r="B38" s="98"/>
      <c r="C38" s="98"/>
      <c r="D38" s="98"/>
      <c r="E38" s="98"/>
      <c r="F38" s="98"/>
      <c r="G38" s="99"/>
      <c r="H38" s="90"/>
      <c r="I38" s="91"/>
      <c r="J38" s="91"/>
      <c r="K38" s="91"/>
      <c r="L38" s="91"/>
      <c r="M38" s="58"/>
      <c r="N38" s="59"/>
    </row>
    <row r="39" spans="1:14" x14ac:dyDescent="0.25">
      <c r="A39" s="97"/>
      <c r="B39" s="98"/>
      <c r="C39" s="98"/>
      <c r="D39" s="98"/>
      <c r="E39" s="98"/>
      <c r="F39" s="98"/>
      <c r="G39" s="99"/>
      <c r="H39" s="90"/>
      <c r="I39" s="91"/>
      <c r="J39" s="91"/>
      <c r="K39" s="91"/>
      <c r="L39" s="91"/>
      <c r="M39" s="58"/>
      <c r="N39" s="59"/>
    </row>
    <row r="40" spans="1:14" x14ac:dyDescent="0.25">
      <c r="A40" s="97"/>
      <c r="B40" s="98"/>
      <c r="C40" s="98"/>
      <c r="D40" s="98"/>
      <c r="E40" s="98"/>
      <c r="F40" s="98"/>
      <c r="G40" s="99"/>
      <c r="H40" s="90"/>
      <c r="I40" s="91"/>
      <c r="J40" s="91"/>
      <c r="K40" s="91"/>
      <c r="L40" s="91"/>
      <c r="M40" s="58"/>
      <c r="N40" s="59"/>
    </row>
    <row r="41" spans="1:14" x14ac:dyDescent="0.25">
      <c r="A41" s="97"/>
      <c r="B41" s="98"/>
      <c r="C41" s="98"/>
      <c r="D41" s="98"/>
      <c r="E41" s="98"/>
      <c r="F41" s="98"/>
      <c r="G41" s="99"/>
      <c r="H41" s="90"/>
      <c r="I41" s="91"/>
      <c r="J41" s="91"/>
      <c r="K41" s="91"/>
      <c r="L41" s="91"/>
      <c r="M41" s="58"/>
      <c r="N41" s="59"/>
    </row>
    <row r="42" spans="1:14" x14ac:dyDescent="0.25">
      <c r="A42" s="97"/>
      <c r="B42" s="98"/>
      <c r="C42" s="98"/>
      <c r="D42" s="98"/>
      <c r="E42" s="98"/>
      <c r="F42" s="98"/>
      <c r="G42" s="99"/>
      <c r="H42" s="90"/>
      <c r="I42" s="91"/>
      <c r="J42" s="91"/>
      <c r="K42" s="91"/>
      <c r="L42" s="91"/>
      <c r="M42" s="58"/>
      <c r="N42" s="59"/>
    </row>
    <row r="43" spans="1:14" x14ac:dyDescent="0.25">
      <c r="A43" s="97"/>
      <c r="B43" s="98"/>
      <c r="C43" s="98"/>
      <c r="D43" s="98"/>
      <c r="E43" s="98"/>
      <c r="F43" s="98"/>
      <c r="G43" s="99"/>
      <c r="H43" s="90"/>
      <c r="I43" s="91"/>
      <c r="J43" s="91"/>
      <c r="K43" s="91"/>
      <c r="L43" s="91"/>
      <c r="M43" s="58"/>
      <c r="N43" s="59"/>
    </row>
    <row r="44" spans="1:14" x14ac:dyDescent="0.25">
      <c r="A44" s="97"/>
      <c r="B44" s="98"/>
      <c r="C44" s="98"/>
      <c r="D44" s="98"/>
      <c r="E44" s="98"/>
      <c r="F44" s="98"/>
      <c r="G44" s="99"/>
      <c r="H44" s="90"/>
      <c r="I44" s="91"/>
      <c r="J44" s="91"/>
      <c r="K44" s="91"/>
      <c r="L44" s="91"/>
      <c r="M44" s="58"/>
      <c r="N44" s="59"/>
    </row>
    <row r="45" spans="1:14" x14ac:dyDescent="0.25">
      <c r="A45" s="97"/>
      <c r="B45" s="98"/>
      <c r="C45" s="98"/>
      <c r="D45" s="98"/>
      <c r="E45" s="98"/>
      <c r="F45" s="98"/>
      <c r="G45" s="99"/>
      <c r="H45" s="90"/>
      <c r="I45" s="91"/>
      <c r="J45" s="91"/>
      <c r="K45" s="91"/>
      <c r="L45" s="91"/>
      <c r="M45" s="58"/>
      <c r="N45" s="59"/>
    </row>
    <row r="46" spans="1:14" x14ac:dyDescent="0.25">
      <c r="A46" s="97"/>
      <c r="B46" s="98"/>
      <c r="C46" s="98"/>
      <c r="D46" s="98"/>
      <c r="E46" s="98"/>
      <c r="F46" s="98"/>
      <c r="G46" s="99"/>
      <c r="H46" s="90"/>
      <c r="I46" s="91"/>
      <c r="J46" s="91"/>
      <c r="K46" s="91"/>
      <c r="L46" s="91"/>
      <c r="M46" s="58"/>
      <c r="N46" s="59"/>
    </row>
    <row r="47" spans="1:14" ht="15.75" thickBot="1" x14ac:dyDescent="0.3">
      <c r="A47" s="100"/>
      <c r="B47" s="101"/>
      <c r="C47" s="101"/>
      <c r="D47" s="101"/>
      <c r="E47" s="101"/>
      <c r="F47" s="101"/>
      <c r="G47" s="102"/>
      <c r="H47" s="92"/>
      <c r="I47" s="93"/>
      <c r="J47" s="93"/>
      <c r="K47" s="93"/>
      <c r="L47" s="93"/>
      <c r="M47" s="60"/>
      <c r="N47" s="61"/>
    </row>
  </sheetData>
  <sheetProtection password="C789" sheet="1" objects="1" scenarios="1"/>
  <mergeCells count="34">
    <mergeCell ref="A27:G27"/>
    <mergeCell ref="H27:N27"/>
    <mergeCell ref="H1:N1"/>
    <mergeCell ref="A2:C2"/>
    <mergeCell ref="D2:N2"/>
    <mergeCell ref="A3:C3"/>
    <mergeCell ref="D3:N3"/>
    <mergeCell ref="A4:N4"/>
    <mergeCell ref="A5:G5"/>
    <mergeCell ref="H5:N5"/>
    <mergeCell ref="A6:G25"/>
    <mergeCell ref="H6:N25"/>
    <mergeCell ref="A26:N26"/>
    <mergeCell ref="H42:L42"/>
    <mergeCell ref="A28:G47"/>
    <mergeCell ref="H28:L28"/>
    <mergeCell ref="H29:L29"/>
    <mergeCell ref="H30:L30"/>
    <mergeCell ref="H31:L3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41:L41"/>
    <mergeCell ref="H43:L43"/>
    <mergeCell ref="H44:L44"/>
    <mergeCell ref="H45:L45"/>
    <mergeCell ref="H46:L46"/>
    <mergeCell ref="H47:L47"/>
  </mergeCells>
  <conditionalFormatting sqref="N29:N35">
    <cfRule type="iconSet" priority="4">
      <iconSet>
        <cfvo type="percent" val="0"/>
        <cfvo type="num" val="70"/>
        <cfvo type="num" val="90"/>
      </iconSet>
    </cfRule>
    <cfRule type="iconSet" priority="5">
      <iconSet>
        <cfvo type="percent" val="0"/>
        <cfvo type="percent" val="70"/>
        <cfvo type="percent" val="90"/>
      </iconSet>
    </cfRule>
    <cfRule type="iconSet" priority="6">
      <iconSet iconSet="3TrafficLights2">
        <cfvo type="percent" val="0"/>
        <cfvo type="percent" val="33"/>
        <cfvo type="percent" val="67"/>
      </iconSet>
    </cfRule>
  </conditionalFormatting>
  <conditionalFormatting sqref="M29:M35">
    <cfRule type="iconSet" priority="1">
      <iconSet>
        <cfvo type="percent" val="0"/>
        <cfvo type="num" val="70"/>
        <cfvo type="num" val="90"/>
      </iconSet>
    </cfRule>
    <cfRule type="iconSet" priority="2">
      <iconSet>
        <cfvo type="percent" val="0"/>
        <cfvo type="percent" val="70"/>
        <cfvo type="percent" val="90"/>
      </iconSet>
    </cfRule>
    <cfRule type="iconSet" priority="3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Avance fisico PDD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GIGLIOLA CORPUS</cp:lastModifiedBy>
  <cp:lastPrinted>2014-12-26T16:26:26Z</cp:lastPrinted>
  <dcterms:created xsi:type="dcterms:W3CDTF">2012-02-10T14:33:52Z</dcterms:created>
  <dcterms:modified xsi:type="dcterms:W3CDTF">2015-01-16T14:20:05Z</dcterms:modified>
</cp:coreProperties>
</file>