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ables/table2.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 windowWidth="9255" windowHeight="6165" activeTab="4"/>
  </bookViews>
  <sheets>
    <sheet name="2014 INICIAL" sheetId="1" r:id="rId1"/>
    <sheet name="PAC ENERO " sheetId="2" r:id="rId2"/>
    <sheet name="PIC" sheetId="4" r:id="rId3"/>
    <sheet name="LOGISTICA" sheetId="5" r:id="rId4"/>
    <sheet name="POAI SECRETARIA " sheetId="6" r:id="rId5"/>
  </sheets>
  <definedNames>
    <definedName name="_xlnm.Print_Titles" localSheetId="0">'2014 INICIAL'!$6:$6</definedName>
  </definedNames>
  <calcPr calcId="145621"/>
</workbook>
</file>

<file path=xl/calcChain.xml><?xml version="1.0" encoding="utf-8"?>
<calcChain xmlns="http://schemas.openxmlformats.org/spreadsheetml/2006/main">
  <c r="Q170" i="6" l="1"/>
  <c r="O170" i="6"/>
  <c r="I170" i="6"/>
  <c r="P156" i="6"/>
  <c r="P170" i="6" l="1"/>
  <c r="P157" i="6"/>
  <c r="AM54" i="6" l="1"/>
  <c r="O52" i="6"/>
  <c r="AM50" i="6"/>
  <c r="AM48" i="6"/>
  <c r="AM42" i="6"/>
  <c r="AK42" i="6"/>
  <c r="R42" i="6"/>
  <c r="AM35" i="6"/>
  <c r="AA30" i="6"/>
  <c r="Z30" i="6"/>
  <c r="Y30" i="6"/>
  <c r="X30" i="6"/>
  <c r="W30" i="6"/>
  <c r="V30" i="6"/>
  <c r="U30" i="6"/>
  <c r="T30" i="6"/>
  <c r="AC25" i="6"/>
  <c r="AB25" i="6"/>
  <c r="AA25" i="6"/>
  <c r="Z25" i="6"/>
  <c r="Y25" i="6"/>
  <c r="X25" i="6"/>
  <c r="AM8" i="6"/>
  <c r="O36" i="1" l="1"/>
  <c r="R26" i="1"/>
  <c r="AA14" i="1"/>
  <c r="Z14" i="1"/>
  <c r="Y14" i="1"/>
  <c r="X14" i="1"/>
  <c r="W14" i="1"/>
  <c r="V14" i="1"/>
  <c r="U14" i="1"/>
  <c r="T14" i="1"/>
  <c r="AC9" i="1"/>
  <c r="AB9" i="1"/>
  <c r="AA9" i="1"/>
  <c r="Z9" i="1"/>
  <c r="Y9" i="1"/>
  <c r="X9" i="1"/>
  <c r="C27" i="4" l="1"/>
  <c r="X18" i="4"/>
  <c r="Y18" i="4"/>
  <c r="Z18" i="4"/>
  <c r="AE53" i="1" l="1"/>
  <c r="AG53" i="1"/>
  <c r="S53" i="1"/>
  <c r="P53" i="1"/>
  <c r="Q53" i="1"/>
  <c r="AH39" i="2" l="1"/>
  <c r="O37" i="2"/>
  <c r="AH35" i="2"/>
  <c r="AH33" i="2"/>
  <c r="AH27" i="2"/>
  <c r="AF27" i="2"/>
  <c r="R27" i="2"/>
  <c r="AH20" i="2"/>
  <c r="AA15" i="2"/>
  <c r="Z15" i="2"/>
  <c r="Y15" i="2"/>
  <c r="X15" i="2"/>
  <c r="W15" i="2"/>
  <c r="V15" i="2"/>
  <c r="U15" i="2"/>
  <c r="T15" i="2"/>
  <c r="AC10" i="2"/>
  <c r="AB10" i="2"/>
  <c r="AA10" i="2"/>
  <c r="Z10" i="2"/>
  <c r="Y10" i="2"/>
  <c r="X10" i="2"/>
  <c r="AH9" i="2"/>
  <c r="B44" i="5"/>
  <c r="B43" i="5" l="1"/>
  <c r="C39" i="5"/>
  <c r="D39" i="5"/>
  <c r="E22" i="5"/>
  <c r="I17" i="4" l="1"/>
  <c r="J17" i="4"/>
  <c r="H17" i="4"/>
  <c r="R53" i="1" l="1"/>
  <c r="AC53" i="1"/>
  <c r="V53" i="1"/>
  <c r="W53" i="1"/>
  <c r="U53" i="1"/>
  <c r="T53" i="1"/>
  <c r="AB53" i="1"/>
  <c r="AA53" i="1"/>
  <c r="X53" i="1"/>
  <c r="Y53" i="1" l="1"/>
  <c r="Z53" i="1"/>
  <c r="AH38" i="1"/>
  <c r="O53" i="1" l="1"/>
  <c r="AH19" i="1" l="1"/>
  <c r="AH34" i="1" l="1"/>
  <c r="AH32" i="1"/>
  <c r="AH8" i="1"/>
  <c r="AF26" i="1" l="1"/>
  <c r="AH26" i="1" l="1"/>
  <c r="AH53" i="1" s="1"/>
  <c r="AF53" i="1"/>
</calcChain>
</file>

<file path=xl/comments1.xml><?xml version="1.0" encoding="utf-8"?>
<comments xmlns="http://schemas.openxmlformats.org/spreadsheetml/2006/main">
  <authors>
    <author>GCORPUS</author>
  </authors>
  <commentList>
    <comment ref="E7" authorId="0">
      <text>
        <r>
          <rPr>
            <b/>
            <sz val="9"/>
            <color indexed="81"/>
            <rFont val="Tahoma"/>
            <family val="2"/>
          </rPr>
          <t>GCORPUS:</t>
        </r>
        <r>
          <rPr>
            <sz val="9"/>
            <color indexed="81"/>
            <rFont val="Tahoma"/>
            <family val="2"/>
          </rPr>
          <t xml:space="preserve">
Objetivo del programa</t>
        </r>
      </text>
    </comment>
    <comment ref="H7" authorId="0">
      <text>
        <r>
          <rPr>
            <b/>
            <sz val="9"/>
            <color indexed="81"/>
            <rFont val="Tahoma"/>
            <family val="2"/>
          </rPr>
          <t>GCORPUS:</t>
        </r>
        <r>
          <rPr>
            <sz val="9"/>
            <color indexed="81"/>
            <rFont val="Tahoma"/>
            <family val="2"/>
          </rPr>
          <t xml:space="preserve">
Actividad del Proyecto</t>
        </r>
      </text>
    </comment>
    <comment ref="L7" authorId="0">
      <text>
        <r>
          <rPr>
            <b/>
            <sz val="9"/>
            <color indexed="81"/>
            <rFont val="Tahoma"/>
            <family val="2"/>
          </rPr>
          <t>GCORPUS:</t>
        </r>
        <r>
          <rPr>
            <sz val="9"/>
            <color indexed="81"/>
            <rFont val="Tahoma"/>
            <family val="2"/>
          </rPr>
          <t xml:space="preserve">
Indicador de cada actividad</t>
        </r>
      </text>
    </comment>
  </commentList>
</comments>
</file>

<file path=xl/comments2.xml><?xml version="1.0" encoding="utf-8"?>
<comments xmlns="http://schemas.openxmlformats.org/spreadsheetml/2006/main">
  <authors>
    <author>GCORPUS</author>
  </authors>
  <commentList>
    <comment ref="E8" authorId="0">
      <text>
        <r>
          <rPr>
            <b/>
            <sz val="9"/>
            <color indexed="81"/>
            <rFont val="Tahoma"/>
            <family val="2"/>
          </rPr>
          <t>GCORPUS:</t>
        </r>
        <r>
          <rPr>
            <sz val="9"/>
            <color indexed="81"/>
            <rFont val="Tahoma"/>
            <family val="2"/>
          </rPr>
          <t xml:space="preserve">
Objetivo del programa</t>
        </r>
      </text>
    </comment>
    <comment ref="H8" authorId="0">
      <text>
        <r>
          <rPr>
            <b/>
            <sz val="9"/>
            <color indexed="81"/>
            <rFont val="Tahoma"/>
            <family val="2"/>
          </rPr>
          <t>GCORPUS:</t>
        </r>
        <r>
          <rPr>
            <sz val="9"/>
            <color indexed="81"/>
            <rFont val="Tahoma"/>
            <family val="2"/>
          </rPr>
          <t xml:space="preserve">
Actividad del Proyecto</t>
        </r>
      </text>
    </comment>
    <comment ref="L8" authorId="0">
      <text>
        <r>
          <rPr>
            <b/>
            <sz val="9"/>
            <color indexed="81"/>
            <rFont val="Tahoma"/>
            <family val="2"/>
          </rPr>
          <t>GCORPUS:</t>
        </r>
        <r>
          <rPr>
            <sz val="9"/>
            <color indexed="81"/>
            <rFont val="Tahoma"/>
            <family val="2"/>
          </rPr>
          <t xml:space="preserve">
Indicador de cada actividad</t>
        </r>
      </text>
    </comment>
  </commentList>
</comments>
</file>

<file path=xl/comments3.xml><?xml version="1.0" encoding="utf-8"?>
<comments xmlns="http://schemas.openxmlformats.org/spreadsheetml/2006/main">
  <authors>
    <author>GCORPUS</author>
  </authors>
  <commentList>
    <comment ref="A8" authorId="0">
      <text>
        <r>
          <rPr>
            <b/>
            <sz val="9"/>
            <color indexed="81"/>
            <rFont val="Tahoma"/>
            <family val="2"/>
          </rPr>
          <t>GCORPUS:</t>
        </r>
        <r>
          <rPr>
            <sz val="9"/>
            <color indexed="81"/>
            <rFont val="Tahoma"/>
            <family val="2"/>
          </rPr>
          <t xml:space="preserve">
Actividad del Proyecto</t>
        </r>
      </text>
    </comment>
    <comment ref="E8" authorId="0">
      <text>
        <r>
          <rPr>
            <b/>
            <sz val="9"/>
            <color indexed="81"/>
            <rFont val="Tahoma"/>
            <family val="2"/>
          </rPr>
          <t>GCORPUS:</t>
        </r>
        <r>
          <rPr>
            <sz val="9"/>
            <color indexed="81"/>
            <rFont val="Tahoma"/>
            <family val="2"/>
          </rPr>
          <t xml:space="preserve">
Indicador de cada actividad</t>
        </r>
      </text>
    </comment>
  </commentList>
</comments>
</file>

<file path=xl/comments4.xml><?xml version="1.0" encoding="utf-8"?>
<comments xmlns="http://schemas.openxmlformats.org/spreadsheetml/2006/main">
  <authors>
    <author>GCORPUS</author>
  </authors>
  <commentList>
    <comment ref="E7" authorId="0">
      <text>
        <r>
          <rPr>
            <b/>
            <sz val="9"/>
            <color indexed="81"/>
            <rFont val="Tahoma"/>
            <family val="2"/>
          </rPr>
          <t>GCORPUS:</t>
        </r>
        <r>
          <rPr>
            <sz val="9"/>
            <color indexed="81"/>
            <rFont val="Tahoma"/>
            <family val="2"/>
          </rPr>
          <t xml:space="preserve">
Objetivo del programa</t>
        </r>
      </text>
    </comment>
    <comment ref="H7" authorId="0">
      <text>
        <r>
          <rPr>
            <b/>
            <sz val="9"/>
            <color indexed="81"/>
            <rFont val="Tahoma"/>
            <family val="2"/>
          </rPr>
          <t>GCORPUS:</t>
        </r>
        <r>
          <rPr>
            <sz val="9"/>
            <color indexed="81"/>
            <rFont val="Tahoma"/>
            <family val="2"/>
          </rPr>
          <t xml:space="preserve">
Actividad del Proyecto</t>
        </r>
      </text>
    </comment>
    <comment ref="L7" authorId="0">
      <text>
        <r>
          <rPr>
            <b/>
            <sz val="9"/>
            <color indexed="81"/>
            <rFont val="Tahoma"/>
            <family val="2"/>
          </rPr>
          <t>GCORPUS:</t>
        </r>
        <r>
          <rPr>
            <sz val="9"/>
            <color indexed="81"/>
            <rFont val="Tahoma"/>
            <family val="2"/>
          </rPr>
          <t xml:space="preserve">
Indicador de cada actividad</t>
        </r>
      </text>
    </comment>
  </commentList>
</comments>
</file>

<file path=xl/sharedStrings.xml><?xml version="1.0" encoding="utf-8"?>
<sst xmlns="http://schemas.openxmlformats.org/spreadsheetml/2006/main" count="1054" uniqueCount="413">
  <si>
    <t>PROGRAMA</t>
  </si>
  <si>
    <t>SUBPROGRAMA</t>
  </si>
  <si>
    <t>PROYECTO</t>
  </si>
  <si>
    <t>%</t>
  </si>
  <si>
    <t>cronograma</t>
  </si>
  <si>
    <t>NOMBRE</t>
  </si>
  <si>
    <t>PROPIOS</t>
  </si>
  <si>
    <t>SGP</t>
  </si>
  <si>
    <t xml:space="preserve">OTROS </t>
  </si>
  <si>
    <t>ACTIVIDAD</t>
  </si>
  <si>
    <t xml:space="preserve">ENERO </t>
  </si>
  <si>
    <t>FEBRERO</t>
  </si>
  <si>
    <t>MARZO</t>
  </si>
  <si>
    <t xml:space="preserve">ABRIL </t>
  </si>
  <si>
    <t>MAYO</t>
  </si>
  <si>
    <t xml:space="preserve">JUNIO </t>
  </si>
  <si>
    <t xml:space="preserve">JULIO </t>
  </si>
  <si>
    <t>AGOSTO</t>
  </si>
  <si>
    <t>SEPTIEMBRE</t>
  </si>
  <si>
    <t>OCTUBRE</t>
  </si>
  <si>
    <t>NOVIEMBRE</t>
  </si>
  <si>
    <t>DICIEMBRE</t>
  </si>
  <si>
    <t xml:space="preserve">LINEA TEMATICA </t>
  </si>
  <si>
    <t>Responsable</t>
  </si>
  <si>
    <t>DEPARTAMENTO  ARCHIPIELAGO SAN ANDRES, PROVIDENCIA  Y SANTA CATALINA</t>
  </si>
  <si>
    <t>CODIGO EN PLAN DESARROLLO</t>
  </si>
  <si>
    <r>
      <rPr>
        <b/>
        <sz val="11"/>
        <color theme="1"/>
        <rFont val="Calibri"/>
        <family val="2"/>
        <scheme val="minor"/>
      </rPr>
      <t>PLAN DE DESARROLLO DEPARTAMENTAL</t>
    </r>
    <r>
      <rPr>
        <sz val="11"/>
        <color theme="1"/>
        <rFont val="Calibri"/>
        <family val="2"/>
        <scheme val="minor"/>
      </rPr>
      <t xml:space="preserve">:  PARA TEJER UN MUNDO </t>
    </r>
    <r>
      <rPr>
        <b/>
        <sz val="11"/>
        <color theme="1"/>
        <rFont val="Calibri"/>
        <family val="2"/>
        <scheme val="minor"/>
      </rPr>
      <t>MAS HUMANO</t>
    </r>
    <r>
      <rPr>
        <sz val="11"/>
        <color theme="1"/>
        <rFont val="Calibri"/>
        <family val="2"/>
        <scheme val="minor"/>
      </rPr>
      <t xml:space="preserve"> Y </t>
    </r>
    <r>
      <rPr>
        <b/>
        <sz val="11"/>
        <color theme="1"/>
        <rFont val="Calibri"/>
        <family val="2"/>
        <scheme val="minor"/>
      </rPr>
      <t>SEGURO</t>
    </r>
  </si>
  <si>
    <t>OBJETIVO</t>
  </si>
  <si>
    <t>INDICADOR DE GESTION</t>
  </si>
  <si>
    <t>RECURSOS</t>
  </si>
  <si>
    <t>PLAN DE ACCION   VIGENCIA  2014</t>
  </si>
  <si>
    <r>
      <rPr>
        <b/>
        <sz val="11"/>
        <color theme="1"/>
        <rFont val="Calibri"/>
        <family val="2"/>
        <scheme val="minor"/>
      </rPr>
      <t>ESTRATEGIA PLAN DE DESARROLLO</t>
    </r>
    <r>
      <rPr>
        <sz val="11"/>
        <color theme="1"/>
        <rFont val="Calibri"/>
        <family val="2"/>
        <scheme val="minor"/>
      </rPr>
      <t xml:space="preserve">: </t>
    </r>
    <r>
      <rPr>
        <b/>
        <sz val="11"/>
        <color theme="1"/>
        <rFont val="Calibri"/>
        <family val="2"/>
        <scheme val="minor"/>
      </rPr>
      <t/>
    </r>
  </si>
  <si>
    <t>META DE ACTIVIDAD (Relacionado con el PDD 2012-2015)</t>
  </si>
  <si>
    <t>ESTAR BIEN DE SALUD ES PROGRESO</t>
  </si>
  <si>
    <t>1.4.2.4</t>
  </si>
  <si>
    <t>SALUD PUBLICA, MERECEMOS VIVIR BIEN</t>
  </si>
  <si>
    <t>Disminuir los factores de riesgo relacionados con los eventos de interés en salud publica en el Departamento (incluido el sector vulnerable y étnico raizal)</t>
  </si>
  <si>
    <t>Alto a la TB y Lepra en el Departamento de San Andrés y Providencia</t>
  </si>
  <si>
    <t>Fortalecimiento de la Expansion de la estrategia alto al TBC y Control de Lepra en el Depto. de sai providencia</t>
  </si>
  <si>
    <t>Captado el 60% de los casos nuevos de TB y Lepra en el Departamento</t>
  </si>
  <si>
    <t>Número de casos TB y Lepra reportados / total de casos TB lepra esperados</t>
  </si>
  <si>
    <t>Implementado cinco (5) alianzas estratégicas con EPS/ IPS para garantizar la implementación de la estrategia alto a la TB y Lepra en el Dpto.</t>
  </si>
  <si>
    <t>Número de alianzas implementadas</t>
  </si>
  <si>
    <t>Realizar asistencia y acompañamiento al 100% de las UPGD Municipales en su componente de programa y de laboratorio</t>
  </si>
  <si>
    <t>Número de UPGD asistidas / No de UPGD programadas</t>
  </si>
  <si>
    <t>Articulado el 100% del plan estratégico alto Tb y lepra a los programas de VIH- PAI AIEPI- Nutrición y Poblaciones especiales</t>
  </si>
  <si>
    <t>Correlación del 100% de los casos de confección TB-VIH - SIVIGILA</t>
  </si>
  <si>
    <t>Ampliación del 100% la cobertura del diagnóstico y control por cultivo de la TB según los estándares bacteriológicos</t>
  </si>
  <si>
    <t>Porcentaje de DX tb por cultivo</t>
  </si>
  <si>
    <t>CODIGO DE META DE PRODUCTO -  MPR</t>
  </si>
  <si>
    <t>1.4.2.4.</t>
  </si>
  <si>
    <t>1.4.2.6</t>
  </si>
  <si>
    <t>PREVENCIÓN, VIGILANCIA Y CONTROL DE RIESGOS PROFESIONALES</t>
  </si>
  <si>
    <t>Mejorar la seguridad en el trabajo y disminuir las enfermedades de origen laboral en el Departamento Archipiélago de San Andrés Providencia y santa Catalina (incluido el sector vulnerable y étnico raizal)</t>
  </si>
  <si>
    <t>SIEMPRE SOBREVIVE EL QUE ESTA MEJOR PREPARADO</t>
  </si>
  <si>
    <t>1.5.9.2</t>
  </si>
  <si>
    <t>GESTION INTEGRAL DE RIESGOS Y ADAPTACION AL CAMBIO CLIMATICO</t>
  </si>
  <si>
    <t>Fortalecer el sistema departamental para la prevención, mitigación, reducción del riesgo y la adaptación al cambio climático.</t>
  </si>
  <si>
    <t>Vigilancia en Salud Pública y Gestión del Conocimiento</t>
  </si>
  <si>
    <t>Disminuir las Enfermedades no Transmisibles y las Discapacidades</t>
  </si>
  <si>
    <t>Gestión para el Desarrollo Operativo y Funcional del Plan Territorial y Decenal de Salud</t>
  </si>
  <si>
    <t>Acciones de Promoción de la Salud y Calidad de Vida en Ámbitos Laborales</t>
  </si>
  <si>
    <t>Preparándonos para la Atención de Emergencias y Desastres</t>
  </si>
  <si>
    <t>Fortalecimiento de las Unidades de Vigilancia en Salud Publica Municipal y Departamental en sai providencia y santa catalina</t>
  </si>
  <si>
    <t>Implementacion Plan de Promocion Salud, Prevencion e Intervencion Intersectorial de Enfermedades Cronicas en sai y providencia</t>
  </si>
  <si>
    <t>Capacitación de actores del sistema de salud y otros sectores en formulación del Plan de Salud San Andrés y Providencia 2013-2015</t>
  </si>
  <si>
    <t>Fortalecimiento del Sistema de Vigilancia del Riesgo Laboral sai y providencia</t>
  </si>
  <si>
    <t>Adecuación dotación e implemetación del Centro Regulador de Urgencias del Departamento Archipiélago San Andrés, Providencia y Santa Catalia</t>
  </si>
  <si>
    <r>
      <t>ASISTENCIA TECNICA  Y CAPACIDADOPERATIVA DEL PROGRAMA FORTALECIDA -</t>
    </r>
    <r>
      <rPr>
        <b/>
        <sz val="9"/>
        <color theme="1"/>
        <rFont val="Candara"/>
        <family val="2"/>
      </rPr>
      <t xml:space="preserve"> Mano de Obra Calificada</t>
    </r>
  </si>
  <si>
    <r>
      <t xml:space="preserve">ASISTENCIA TECNICA  Y CAPACIDADOPERATIVA DEL PROGRAMA FORTALECIDA - </t>
    </r>
    <r>
      <rPr>
        <b/>
        <sz val="9"/>
        <color theme="1"/>
        <rFont val="Candara"/>
        <family val="2"/>
      </rPr>
      <t>Mano de Obra no calificada</t>
    </r>
  </si>
  <si>
    <r>
      <t xml:space="preserve">ASISTENCIA TECNICA  Y CAPACIDADOPERATIVA DEL PROGRAMA FORTALECIDA - </t>
    </r>
    <r>
      <rPr>
        <b/>
        <sz val="9"/>
        <color theme="1"/>
        <rFont val="Candara"/>
        <family val="2"/>
      </rPr>
      <t>Transporte</t>
    </r>
    <r>
      <rPr>
        <sz val="9"/>
        <color theme="1"/>
        <rFont val="Candara"/>
        <family val="2"/>
      </rPr>
      <t xml:space="preserve"> </t>
    </r>
  </si>
  <si>
    <r>
      <t xml:space="preserve">FORTALECIMIEN TO DEL PLAN DE MEDIOS - </t>
    </r>
    <r>
      <rPr>
        <b/>
        <sz val="9"/>
        <color theme="1"/>
        <rFont val="Candara"/>
        <family val="2"/>
      </rPr>
      <t>Otros gastos</t>
    </r>
  </si>
  <si>
    <r>
      <t>FORTALECIMIENTO DEL  DX  TEMPRANO Y MONITOREO DE RESISTENCIA -</t>
    </r>
    <r>
      <rPr>
        <b/>
        <sz val="9"/>
        <color theme="1"/>
        <rFont val="Candara"/>
        <family val="2"/>
      </rPr>
      <t xml:space="preserve"> Otros gastos</t>
    </r>
  </si>
  <si>
    <r>
      <t xml:space="preserve">EQUIPO BASICO TERRITORIAL DE SALUD PUBLICA, CONTROL SANITARIO Y APLICACIÓN DEL RS - </t>
    </r>
    <r>
      <rPr>
        <b/>
        <sz val="9"/>
        <color theme="1"/>
        <rFont val="Candara"/>
        <family val="2"/>
      </rPr>
      <t>Mano de obra calificada</t>
    </r>
  </si>
  <si>
    <r>
      <t xml:space="preserve"> EQUIPO BASICO TERRITORIAL DE SALUD PUBLICA, CONTROL SANITARIO Y APLICACIÓN DEL RS - </t>
    </r>
    <r>
      <rPr>
        <b/>
        <sz val="9"/>
        <color theme="1"/>
        <rFont val="Candara"/>
        <family val="2"/>
      </rPr>
      <t>Mano de obra no calificada</t>
    </r>
  </si>
  <si>
    <r>
      <t xml:space="preserve">EQUIPO BASICO TERRITORIAL DE SALUD PUBLICA, CONTROL SANITARIO Y APLICACIÓN DEL RS - </t>
    </r>
    <r>
      <rPr>
        <b/>
        <sz val="9"/>
        <color theme="1"/>
        <rFont val="Candara"/>
        <family val="2"/>
      </rPr>
      <t>Transporte</t>
    </r>
  </si>
  <si>
    <r>
      <t>FORTALECIMIENTO  DE LA PREVENCION  VIGILANCIA  Y CONTROL  DE IRAG ESI  EN FASE POST EPIDEMICA -</t>
    </r>
    <r>
      <rPr>
        <b/>
        <sz val="9"/>
        <color theme="1"/>
        <rFont val="Candara"/>
        <family val="2"/>
      </rPr>
      <t xml:space="preserve"> Mano de obra calificada</t>
    </r>
  </si>
  <si>
    <r>
      <t xml:space="preserve">REUNIONES CONCERTACION CAPACITACION SEGUIMINETO PLANES DE INVERSION - </t>
    </r>
    <r>
      <rPr>
        <b/>
        <sz val="9"/>
        <color theme="1"/>
        <rFont val="Candara"/>
        <family val="2"/>
      </rPr>
      <t>Mano de obra calificada</t>
    </r>
  </si>
  <si>
    <r>
      <t xml:space="preserve">REUNIONES CONCERTACION CAPACITACION SEGUIMINETO PLANES DE INVERSION - </t>
    </r>
    <r>
      <rPr>
        <b/>
        <sz val="9"/>
        <color theme="1"/>
        <rFont val="Candara"/>
        <family val="2"/>
      </rPr>
      <t>Materiales</t>
    </r>
  </si>
  <si>
    <r>
      <t xml:space="preserve">EVALUACION E IMPLEMENTACION SISTEMA DE VIGILANCIA RIESGOS PROFESIONALES - </t>
    </r>
    <r>
      <rPr>
        <b/>
        <sz val="9"/>
        <color theme="1"/>
        <rFont val="Candara"/>
        <family val="2"/>
      </rPr>
      <t>Mano de obra calificada</t>
    </r>
  </si>
  <si>
    <r>
      <t xml:space="preserve">CENTRO REGULADOR Y DE URGENCIAS IMPLEMETADO - </t>
    </r>
    <r>
      <rPr>
        <b/>
        <sz val="9"/>
        <color theme="1"/>
        <rFont val="Candara"/>
        <family val="2"/>
      </rPr>
      <t>Mano de obra calificada</t>
    </r>
  </si>
  <si>
    <r>
      <t xml:space="preserve">CENTRO REGULADOR Y DE URGENCIAS IMPLEMETADO - </t>
    </r>
    <r>
      <rPr>
        <b/>
        <sz val="9"/>
        <color theme="1"/>
        <rFont val="Candara"/>
        <family val="2"/>
      </rPr>
      <t>Materiales</t>
    </r>
  </si>
  <si>
    <t>Cumplido del 80% de la Inspección, vigilancia y control sanitario de embarcaciones y aviones</t>
  </si>
  <si>
    <t>haber implementado, mantenido y actualizado en tres (3) IPS la información demográfica del depto. a través del sistema RUAFF</t>
  </si>
  <si>
    <t>Haber mantenido anualmente por encima del 95% el cumplimiento de los indicadores del sistema de información en salud publica</t>
  </si>
  <si>
    <t>Mantener anualmente por encima del 95% el cumplimiento de los indicadores del sistema de información en salud publica</t>
  </si>
  <si>
    <t>haber formulado la política pública de las enfermedades crónicas, sus factores de riesgo y determinantes</t>
  </si>
  <si>
    <t>haber logrado que el 80% de espacios de trabajo y espacios públicos del Departamento se encuentren libres de Humo</t>
  </si>
  <si>
    <t>Contar con el 100% de la base de datos de las cohortes de pacientes con enfermedad crónica renal</t>
  </si>
  <si>
    <t>haber implementado en 100% el desarrollo y fortalecimiento de un sistema de vigilancia de cumplimiento de actividades de promoción y prevención de enfermedades crónicas, sus factores de riesgo y la repercusión de las intervenciones de salud pública, con perspectiva de género y generacional</t>
  </si>
  <si>
    <t>haber logrado que el 60% de la población tenga conocimientos de los factores de protección de ECNT</t>
  </si>
  <si>
    <t>haber realizado las convocatorias, concertaciones para la formulación, elaboración y rendiciones de cuentas de los planes (PTS/PDS)</t>
  </si>
  <si>
    <t>haber contado con el perfil epidemiológico de morbilidad mortalidad y accidentalidad ocupacional en el Departamento de San Andrés</t>
  </si>
  <si>
    <t>haber levantado el 100% del censo de empresas y contratistas que vinculan a los empleados y empleadas a una empresa de riesgos profesionales</t>
  </si>
  <si>
    <t>haber implementado un (1) Centro Regulador de Urgencias y Emergencias y Centro de acopio del sector salud articulado y en funcionamiento</t>
  </si>
  <si>
    <t>Porcentaje de cumplimiento en control sanitario de embarcaciones y aviones</t>
  </si>
  <si>
    <t>Número de IPS hospitalarias con RUAFF implementado</t>
  </si>
  <si>
    <t>Porcentaje de cumplimiento en la notificación departamental</t>
  </si>
  <si>
    <t>Política formulada</t>
  </si>
  <si>
    <t>Porcentaje de ejecución</t>
  </si>
  <si>
    <t>Porcentaje de establecimientos e instituciones públicas con espacios libres de Humo</t>
  </si>
  <si>
    <t>Porcentaje de Base de Datos actualizada</t>
  </si>
  <si>
    <t>Cumplimiento de coberturas de Promoción y prevención por parte de EPS en población del Departamento contributiva subsidiada y vinculada</t>
  </si>
  <si>
    <t>Porcentaje de población con conocimiento de la estrategia</t>
  </si>
  <si>
    <t>Número de reuniones de concertación para la formulación de los planes</t>
  </si>
  <si>
    <t>Número de asistencia técnica realizada al municipio</t>
  </si>
  <si>
    <t>Perfil epidemiológico elaborado</t>
  </si>
  <si>
    <t>Porcentaje de censo realizado</t>
  </si>
  <si>
    <t>CRUE y CENTRO DE ACOPIO implementado</t>
  </si>
  <si>
    <t>VALOR ACTUAL A 31 DE DIC/13</t>
  </si>
  <si>
    <t>VALOR ESPERADO A 31 DE DIC/14</t>
  </si>
  <si>
    <t xml:space="preserve">PROPIOS </t>
  </si>
  <si>
    <t xml:space="preserve">TOTAL </t>
  </si>
  <si>
    <r>
      <t>FORTALECIMIENTO DEL  DX  TEMPRANO Lepra  -</t>
    </r>
    <r>
      <rPr>
        <b/>
        <sz val="9"/>
        <color theme="1"/>
        <rFont val="Candara"/>
        <family val="2"/>
      </rPr>
      <t xml:space="preserve"> Otros gastos</t>
    </r>
  </si>
  <si>
    <t xml:space="preserve">Evaluacion de sintomaticos de piel en al menos 50% de poblacion </t>
  </si>
  <si>
    <r>
      <t xml:space="preserve">EQUIPO BASICO TERRITORIAL DE SALUD PUBLICA, CONTROL SANITARIO Y APLICACIÓN DEL RS - </t>
    </r>
    <r>
      <rPr>
        <b/>
        <sz val="9"/>
        <color theme="1"/>
        <rFont val="Candara"/>
        <family val="2"/>
      </rPr>
      <t>Asistencias tecnicas Capacitacion</t>
    </r>
  </si>
  <si>
    <t>Realizacion del 100% de BAC y BAI</t>
  </si>
  <si>
    <r>
      <t xml:space="preserve">ACCIONES DE INTERVENCION COLECTIVA _ </t>
    </r>
    <r>
      <rPr>
        <b/>
        <sz val="9"/>
        <color theme="1"/>
        <rFont val="Candara"/>
        <family val="2"/>
      </rPr>
      <t>Mano de obra calificada</t>
    </r>
  </si>
  <si>
    <t xml:space="preserve">Estudio po0blacional Municipio de Providencia </t>
  </si>
  <si>
    <r>
      <t>ACCIONES DE VSP PIC _</t>
    </r>
    <r>
      <rPr>
        <b/>
        <sz val="9"/>
        <color theme="1"/>
        <rFont val="Candara"/>
        <family val="2"/>
      </rPr>
      <t xml:space="preserve"> Mano de obra calificada</t>
    </r>
  </si>
  <si>
    <r>
      <t>EQUIPO BASICO TERRITORIAL DE SALUD PUBLICA, CONTROL SANITARIO Y APLICACIÓN DEL RS (Infraestructura  TIC) _</t>
    </r>
    <r>
      <rPr>
        <b/>
        <sz val="9"/>
        <color rgb="FFFF0000"/>
        <rFont val="Candara"/>
        <family val="2"/>
      </rPr>
      <t xml:space="preserve"> Mano de obra calificada</t>
    </r>
  </si>
  <si>
    <t>SALUD PUBLICA MERECEMOS VIVIR BIEN</t>
  </si>
  <si>
    <t>Seguridad Alimentaria y Nutricional</t>
  </si>
  <si>
    <t>Prevencion seguridad alimentaria y nutricional 2012-2015 San Andrés Isla</t>
  </si>
  <si>
    <r>
      <t xml:space="preserve">Fortalecimiento con talento humano para realizar acciones de obligatorio cumplimiento_ </t>
    </r>
    <r>
      <rPr>
        <b/>
        <sz val="9"/>
        <rFont val="Candara"/>
        <family val="2"/>
      </rPr>
      <t>Mano de obra calificada</t>
    </r>
  </si>
  <si>
    <t>haber ejecutado intersectorialmente el 75% del plan de Seguridad alimentaria y nutricional Bread Fruit and Crab actualizado</t>
  </si>
  <si>
    <t>Porcentaje de avances del plan de Seguridad alimentaria y nutricional Bread Fruit and Crab</t>
  </si>
  <si>
    <t>Secretario de Salud</t>
  </si>
  <si>
    <r>
      <t xml:space="preserve">Fortalecimiento con talento humano para realizar acciones de obligatorio cumplimiento_ </t>
    </r>
    <r>
      <rPr>
        <b/>
        <sz val="9"/>
        <rFont val="Candara"/>
        <family val="2"/>
      </rPr>
      <t>Mano de obra no calificada</t>
    </r>
  </si>
  <si>
    <r>
      <t>Seguimiento y coordinación del Plan de Seguridad alimentaria y Nutricional_</t>
    </r>
    <r>
      <rPr>
        <b/>
        <sz val="9"/>
        <rFont val="Candara"/>
        <family val="2"/>
      </rPr>
      <t>Materiales</t>
    </r>
  </si>
  <si>
    <t>Realizar cuatro (4) visitas de monitoreo, seguimiento y asistencias técnicas a las EPS/IPS del Departamento para el cumplimiento de los lineamientos de seguridad alimentaria y nutricional</t>
  </si>
  <si>
    <t>Número de visitadas realizadas a IPS y EPS</t>
  </si>
  <si>
    <r>
      <t>Seguimiento y coordinación del Plan de Seguridad alimentaria y Nutricional_</t>
    </r>
    <r>
      <rPr>
        <b/>
        <sz val="9"/>
        <rFont val="Candara"/>
        <family val="2"/>
      </rPr>
      <t>Servicios</t>
    </r>
  </si>
  <si>
    <r>
      <t>Seguimiento y coordinación del Plan de Seguridad alimentaria y Nutricional_</t>
    </r>
    <r>
      <rPr>
        <b/>
        <sz val="9"/>
        <rFont val="Candara"/>
        <family val="2"/>
      </rPr>
      <t>Otros gastos</t>
    </r>
  </si>
  <si>
    <r>
      <t>Asesoria y asistencia tecnica para formulación del POA y Plan Indicativo del BREAD FRUIT AND CRAB_</t>
    </r>
    <r>
      <rPr>
        <b/>
        <sz val="9"/>
        <rFont val="Candara"/>
        <family val="2"/>
      </rPr>
      <t>Servicios</t>
    </r>
  </si>
  <si>
    <t>elaborado y ejecutado el 100% del plan de acción interinstitucional sobre seguridad alimentaria</t>
  </si>
  <si>
    <t>Porcentaje de avance del plan de acción interinstitucional</t>
  </si>
  <si>
    <r>
      <t>Implementacion del sistema de vigilancia y seguimiento nutricional en bajo peso al nacer gestantes y menores de 12 años_</t>
    </r>
    <r>
      <rPr>
        <b/>
        <sz val="9"/>
        <rFont val="Candara"/>
        <family val="2"/>
      </rPr>
      <t>Servicios</t>
    </r>
  </si>
  <si>
    <t>Implementar el componente de vigilancia de la situación nutricional para la población menor de 12 años y gestantes</t>
  </si>
  <si>
    <t>Número de Sistema de vigilancia Nutricional implementado</t>
  </si>
  <si>
    <r>
      <t>Asistencia tecnica al Municipio_</t>
    </r>
    <r>
      <rPr>
        <b/>
        <sz val="9"/>
        <rFont val="Candara"/>
        <family val="2"/>
      </rPr>
      <t>Otros gastos generales</t>
    </r>
  </si>
  <si>
    <t>Actualizar y capacitar al talento humano de las 4 IPS para mejorar la vigilancia, la prevención y la atención de deficiencias nutricionales</t>
  </si>
  <si>
    <t>Número de IPS con talento humano capacitado y actualizado</t>
  </si>
  <si>
    <r>
      <t>Adquisición de insumos_</t>
    </r>
    <r>
      <rPr>
        <b/>
        <sz val="9"/>
        <rFont val="Candara"/>
        <family val="2"/>
      </rPr>
      <t>Materiales</t>
    </r>
  </si>
  <si>
    <t>logrado la desparasitación y suplementación con micronutrientes al 80% de los niños y niñas de programas de familias en acción, Red Unidos y Hogares comunitarios del ICBF</t>
  </si>
  <si>
    <t>Porcentaje de niños y niñas beneficiados</t>
  </si>
  <si>
    <r>
      <t>Acciones de IEC Seguridad alimentaria y nutricional, Lactancia Materna, Alimentación complementaria y  patrones alimentarios con enfoque etnocultural_</t>
    </r>
    <r>
      <rPr>
        <b/>
        <sz val="9"/>
        <rFont val="Candara"/>
        <family val="2"/>
      </rPr>
      <t>Transporte</t>
    </r>
  </si>
  <si>
    <t>Implementar el 80% de las estrategias de prevención de deficiencias de micronutrientes y complementación Nutricional en los niños y niñas de programas comunitarios del ICBF, Familias en acción y Red Unidos</t>
  </si>
  <si>
    <t>Porcentaje de estrategias implementadas</t>
  </si>
  <si>
    <t>Implementar la estrategia de recuperación y preparación de alimentos sanos en un 80% de las instituciones educativos y espacios comunitarios en coordinación con los programas de Familia en acción, Red unidos</t>
  </si>
  <si>
    <t>Porcentaje de Instituciones educativas y de familias beneficiarias de la estrategia</t>
  </si>
  <si>
    <r>
      <t xml:space="preserve">Acciones de IEC Seguridad alimentaria y nutricional, Lactancia Materna, Alimentación complementaria y  patrones alimentarios con enfoque etnocultural_ </t>
    </r>
    <r>
      <rPr>
        <b/>
        <sz val="9"/>
        <rFont val="Candara"/>
        <family val="2"/>
      </rPr>
      <t>Servicios</t>
    </r>
    <r>
      <rPr>
        <sz val="9"/>
        <rFont val="Candara"/>
        <family val="2"/>
      </rPr>
      <t xml:space="preserve"> </t>
    </r>
  </si>
  <si>
    <r>
      <t xml:space="preserve">Acciones de IEC Seguridad alimentaria y nutricional, Lactancia Materna, Alimentación complementaria y  patrones alimentarios con enfoque etnocultural _ </t>
    </r>
    <r>
      <rPr>
        <b/>
        <sz val="9"/>
        <rFont val="Candara"/>
        <family val="2"/>
      </rPr>
      <t>Otros gastos</t>
    </r>
  </si>
  <si>
    <t>haber ejecutado el 100% del Plan de acción a corto plazo de la política pública sobre enfermedades crónicas pm</t>
  </si>
  <si>
    <t>Plan de adecuación de la infraestructura físicapara realizar acciones de seguridad sanitaria e IVC en puntos de entrada</t>
  </si>
  <si>
    <t>Plan de adecuación de la infraestructura de comunicaciones (TIC) para realizar acciones de seguridad sanitaria e IVC en puntos de entrada</t>
  </si>
  <si>
    <r>
      <t xml:space="preserve">IMPLEMENTACION Y SEGUIMIENTO  DEL PLAN DE INTERVENCION  PROMOCION EN ENFERMEDADES CRONICAS - </t>
    </r>
    <r>
      <rPr>
        <b/>
        <sz val="9"/>
        <color theme="1"/>
        <rFont val="Candara"/>
        <family val="2"/>
      </rPr>
      <t>Mano de obra calificda</t>
    </r>
  </si>
  <si>
    <r>
      <rPr>
        <b/>
        <sz val="11"/>
        <color theme="1"/>
        <rFont val="Calibri"/>
        <family val="2"/>
        <scheme val="minor"/>
      </rPr>
      <t>DEPENDENCIA</t>
    </r>
    <r>
      <rPr>
        <sz val="11"/>
        <color theme="1"/>
        <rFont val="Calibri"/>
        <family val="2"/>
        <scheme val="minor"/>
      </rPr>
      <t xml:space="preserve">: SECRETARÍA DE SALUD </t>
    </r>
  </si>
  <si>
    <t xml:space="preserve">CONTRATACION 2013-2014  VIGENCIA FUTURA </t>
  </si>
  <si>
    <t>VSP</t>
  </si>
  <si>
    <t xml:space="preserve">TB LEPRA </t>
  </si>
  <si>
    <t>CRUE /SANPORT</t>
  </si>
  <si>
    <t>ECNT</t>
  </si>
  <si>
    <t xml:space="preserve">NUTRICION </t>
  </si>
  <si>
    <t>Columna1</t>
  </si>
  <si>
    <t xml:space="preserve">ADECUACION SANIDAD </t>
  </si>
  <si>
    <t xml:space="preserve">DOTACION EQUIPOS OFICINA </t>
  </si>
  <si>
    <t>TIC</t>
  </si>
  <si>
    <t xml:space="preserve">EQUIPO MUESTRAS </t>
  </si>
  <si>
    <t xml:space="preserve">EQUIPO PROTECCION </t>
  </si>
  <si>
    <t xml:space="preserve">TRANSPORTE </t>
  </si>
  <si>
    <t>GESTION</t>
  </si>
  <si>
    <t>LABORAL</t>
  </si>
  <si>
    <t>LOGISTICA</t>
  </si>
  <si>
    <t>PIC</t>
  </si>
  <si>
    <t xml:space="preserve">Secretario de Salud - Elizabeth Mera Garcia </t>
  </si>
  <si>
    <t>0503-3-1216-35</t>
  </si>
  <si>
    <t>0503-3-1217-29</t>
  </si>
  <si>
    <t>0503-3-1217-32</t>
  </si>
  <si>
    <t>0503-3-1219-29</t>
  </si>
  <si>
    <t>0503-3-1219-32</t>
  </si>
  <si>
    <t>0503-3-12111-32</t>
  </si>
  <si>
    <t xml:space="preserve">PROYECTO </t>
  </si>
  <si>
    <t>RUBRO</t>
  </si>
  <si>
    <t xml:space="preserve">VALOR </t>
  </si>
  <si>
    <t>Mejorar la salud infantil</t>
  </si>
  <si>
    <t>Prevención salud infantil 2012-2015</t>
  </si>
  <si>
    <t>Adecuación de centro de Acopio</t>
  </si>
  <si>
    <t>Contar con un (1) centro de acopio de biológicos cumpliendo con estándares de calidad</t>
  </si>
  <si>
    <t>Centro de acopio adecuado con estandares de calidad</t>
  </si>
  <si>
    <t>Gina Manuel Hooker</t>
  </si>
  <si>
    <t>Mantenimiento  preventivo y curativo equipos de red de frio</t>
  </si>
  <si>
    <t>logrado que el 100% de los equipos de red de frio estén en buen funcionamiento</t>
  </si>
  <si>
    <t>Porcentaje de equipos en funcionamiento</t>
  </si>
  <si>
    <t>Capacitación a IPS y EPS en temas de Salud iinfantil</t>
  </si>
  <si>
    <t>realizado 3 capacitaciones en lineamientos PAI y AIEPI a funcionarios IPS y EPS</t>
  </si>
  <si>
    <t>No de capacitaciones realizadas a IPS y EPS</t>
  </si>
  <si>
    <t>Asistencias tecnicas al municipio de Providencia</t>
  </si>
  <si>
    <t>realizado dos (2) visitas anuales de monitoreo, seguimiento y asistencias técnicas al municipio de Providencia para el cumplimiento de la normatividad vigente para los programas PAI y la Estrategia AIEPI</t>
  </si>
  <si>
    <t>Número de asistencias técnicas realizadas al municipio de Providencia</t>
  </si>
  <si>
    <t>Proyecto salud bucal Departamento de San Andrés Providencia y Santa Catalina Isla</t>
  </si>
  <si>
    <r>
      <t xml:space="preserve"> Inspección vigilancia y control Departamental en los Proceso de seguimiento de Linea Base de Caries Dental, Exposición a Flúor e implemetar estrategias de Salud Bucal _ </t>
    </r>
    <r>
      <rPr>
        <b/>
        <sz val="9"/>
        <color indexed="8"/>
        <rFont val="Candara"/>
        <family val="2"/>
      </rPr>
      <t xml:space="preserve">Mano de obra calificada       
 </t>
    </r>
  </si>
  <si>
    <t>haber logrado el promedio de 2.3 el acceso de las gestantes al servicio de Salud Bucal en el Departamento.</t>
  </si>
  <si>
    <t>Promedio de embarazadas asistiendo al servicio de salud bucal en el Departamento</t>
  </si>
  <si>
    <t>haber mantenido en 75% los Indicadores de cumplimiento de la norma técnica de Salud Bucal del POS en las EPS/IPS del Departamento.</t>
  </si>
  <si>
    <t>Porcentaje de cumplimiento de indicadores de normas en EPS/IPS.</t>
  </si>
  <si>
    <t>mantener en 33 los casos positivos de exposición a Flúor notificados en el proceso R-02 del IES (Instituto Nacional de Salud) por las UPGD (Unidad Primaria Generadora de Datos) en el Departamento.</t>
  </si>
  <si>
    <t>Número de casos positivos de fluorosis reportados</t>
  </si>
  <si>
    <r>
      <t xml:space="preserve"> IVC, seguimiento y monitoreo a las actividades   en los Hogares Comunitarios de Bienestar dentro de Proyecto de Salud Bucal _ </t>
    </r>
    <r>
      <rPr>
        <b/>
        <sz val="9"/>
        <color indexed="8"/>
        <rFont val="Candara"/>
        <family val="2"/>
      </rPr>
      <t xml:space="preserve">Mano de obra calificada   </t>
    </r>
  </si>
  <si>
    <t>haber logrado un índice de COP promedio a los 12 años de edad menor de 3.0</t>
  </si>
  <si>
    <t>Porcentaje de disminución de Índice de COP (cariado, obturado, perdido) promedio a los 12 años</t>
  </si>
  <si>
    <r>
      <t xml:space="preserve">Asistencia tecnica a Providencia y comisiones nacionales _ </t>
    </r>
    <r>
      <rPr>
        <b/>
        <sz val="9"/>
        <color indexed="8"/>
        <rFont val="Candara"/>
        <family val="2"/>
      </rPr>
      <t>Otros gastos</t>
    </r>
  </si>
  <si>
    <r>
      <t xml:space="preserve">Vigilancia, control y seguimiento de la formulación de políticas que promuevan los hábitos Higiénicos de Salud Bucal y las acciones de enfoque comunitario para la reducción de la caries dental en el Departamento Archipiélago en jardines Escolares y Primarias . </t>
    </r>
    <r>
      <rPr>
        <b/>
        <sz val="9"/>
        <color indexed="8"/>
        <rFont val="Candara"/>
        <family val="2"/>
      </rPr>
      <t xml:space="preserve">Mano de obra calificada           </t>
    </r>
  </si>
  <si>
    <t>Proyecto promoción y prevención de enfermedades para las personas mayores del Departamento de San Andrés, Providencia y Santa Catalina 2012-2015</t>
  </si>
  <si>
    <r>
      <t xml:space="preserve">Control, seguimiento y vigilancia Departamental en la implementación  y  cumplimiento de las acciones de promoción y prevención de riesgo e implementación de la estrategia de Envegecimiento y Vejez en población Adulto Mayor. _ </t>
    </r>
    <r>
      <rPr>
        <b/>
        <sz val="9"/>
        <rFont val="Candara"/>
        <family val="2"/>
      </rPr>
      <t xml:space="preserve">Mano de obra calificada                   </t>
    </r>
  </si>
  <si>
    <t>Control seguimiento y vigilancia del 100% de IPS/EPS.                                            Cumplimiento de normas tecnicas del 90% de IPS/EPS                                               1344 Personas mayores de diferentes sectores de la Isla atendidas en programas de Promoción y Prevención</t>
  </si>
  <si>
    <t>Control seguimiento y vigilancia.                              Cumplimiento de normas técnicas                                No. De personas atendidas</t>
  </si>
  <si>
    <t>100%                          80%           900</t>
  </si>
  <si>
    <t>100%                            90%                             1344</t>
  </si>
  <si>
    <r>
      <t xml:space="preserve">Apoyo en   implementación de la estrategia de  envegecimiento y vejez dirigido a Personas Mayores _ </t>
    </r>
    <r>
      <rPr>
        <b/>
        <sz val="9"/>
        <rFont val="Candara"/>
        <family val="2"/>
      </rPr>
      <t>Mano de obra no calificada</t>
    </r>
  </si>
  <si>
    <r>
      <t xml:space="preserve">Asistencia tecnica al Municipio y a nivel Nacional _ </t>
    </r>
    <r>
      <rPr>
        <b/>
        <sz val="9"/>
        <rFont val="Candara"/>
        <family val="2"/>
      </rPr>
      <t>Otros gastos</t>
    </r>
  </si>
  <si>
    <t xml:space="preserve">Control seguimiento y vigilancia del 100% de IPS/EPS.                                            Cumplimiento de normas tecnicas del 90% de IPS/EPS                                              </t>
  </si>
  <si>
    <t xml:space="preserve">Control seguimiento y vigilancia.                              Cumplimiento de normas técnicas                               </t>
  </si>
  <si>
    <t xml:space="preserve">100%                          80%           </t>
  </si>
  <si>
    <t xml:space="preserve">100%                            90%                             </t>
  </si>
  <si>
    <r>
      <t xml:space="preserve">Apoyo a los procesos realizados por la Secretaria de Salud en el Hogar del Anciano San Petro Clavel _ </t>
    </r>
    <r>
      <rPr>
        <b/>
        <sz val="9"/>
        <rFont val="Candara"/>
        <family val="2"/>
      </rPr>
      <t>Mano de obra calificada</t>
    </r>
  </si>
  <si>
    <t>26 Personas adultas mayores del hogar del anciano san pedro claver atendidos</t>
  </si>
  <si>
    <t>No. De personas atendidas</t>
  </si>
  <si>
    <t>Asistencia desplazados salud San Andrés Isla</t>
  </si>
  <si>
    <r>
      <t xml:space="preserve">Control seguimiento y vigilancia al cumplimiento de las acciones de atención en salud POS y NO POS de la población Victimas de Desplazamiento Forzado por la Violencia e implementación de estregias en el Proyecto Asistencia  Desplazados Salud de la Secretaria de Salud Departamental según necesidad _ </t>
    </r>
    <r>
      <rPr>
        <b/>
        <sz val="9"/>
        <rFont val="Candara"/>
        <family val="2"/>
      </rPr>
      <t xml:space="preserve">Mano de obra calificada                                                   </t>
    </r>
  </si>
  <si>
    <t>haber realizado el control, seguimiento y vigilancia al 100% de las IPS/EPS en cumplimiento de las acciones de promoción y prevención de riesgo en población vulnerable víctimas del desplazamiento forzado en el Departamento.</t>
  </si>
  <si>
    <t>Porcentaje de IPS/EPS con control seguimiento y vigilancia</t>
  </si>
  <si>
    <t>5.025.00</t>
  </si>
  <si>
    <r>
      <t xml:space="preserve">Atención en salud en salud POS y NO POS de la población Victimas de Desplazamiento Forzado por la Violencia.  </t>
    </r>
    <r>
      <rPr>
        <b/>
        <sz val="9"/>
        <rFont val="Candara"/>
        <family val="2"/>
      </rPr>
      <t>CONTRATO HOSPITAL</t>
    </r>
  </si>
  <si>
    <t>haber realizado el cont, seguimiento y vigilancia al 100% de las IPS/EPS en cumplimiento de las acciones de promoción y prevención de riesgo en población vulnerable víctimas del desplazamiento forzado en el Departamento.</t>
  </si>
  <si>
    <t>Discapacitados San Andrés Providencia y Santa Catalina Islas</t>
  </si>
  <si>
    <r>
      <t xml:space="preserve">Inspección, Vigilancia y control Departamental a IPS/EPS e implemetación de estrategias de discapacidad </t>
    </r>
    <r>
      <rPr>
        <sz val="9"/>
        <rFont val="Candara"/>
        <family val="2"/>
      </rPr>
      <t xml:space="preserve"> _</t>
    </r>
    <r>
      <rPr>
        <b/>
        <sz val="9"/>
        <rFont val="Candara"/>
        <family val="2"/>
      </rPr>
      <t xml:space="preserve"> Mano de obra calificada             </t>
    </r>
  </si>
  <si>
    <t xml:space="preserve">Haber realizado el control, seguimiento y vigilancia al 100% de las IPS/EPS en cumplimiento de las acciones de promoción y prevención de riesgo en población discapacitada con perspectiva de género                                                                                                                                                                                                                                                                                                                                                                                                                                    haber logrado que el 90% las IPS/EPS que atienden a la población discapacitada cumpla con las normas técnicas de atención a la población víctima del desplazamiento forzado en el Departamento.                                                    </t>
  </si>
  <si>
    <t xml:space="preserve">Porcentaje de IPS/EPS con control seguimiento y vigilancia                                                                                                                                                                                                                                                                           Porcentaje de IPS/EPS cumpliendo la norma técnica y prestando servicio de salud diferencial para la población con discapacidad              </t>
  </si>
  <si>
    <t>100%         80%</t>
  </si>
  <si>
    <t>100%          90%</t>
  </si>
  <si>
    <r>
      <t xml:space="preserve">Implemetacion de la estrategia RBC. (rehabilitación basada  en la comunidad)  y  Organizaciones de Personas con Discapacidad  _ </t>
    </r>
    <r>
      <rPr>
        <b/>
        <sz val="9"/>
        <rFont val="Candara"/>
        <family val="2"/>
      </rPr>
      <t xml:space="preserve">Mano de obra calificada             </t>
    </r>
  </si>
  <si>
    <t>Implementado la estrategia RBC (Rehabilitación Basada en la Comunidad) como facilitadora de la Inclusión Social de la Personas con Discapacidad</t>
  </si>
  <si>
    <t>Estrategia RBC implementada</t>
  </si>
  <si>
    <r>
      <t xml:space="preserve">Monitoreo, seguimiento y apoyo a las entidades generadoras de datos del Registro y reporte al Ministerio del Registro de Personas con Discapacidad,   fortalecimiento  en el proceso de  funcionamiento del Comité Departamental y apoyo en la conformación de las Organizaciones de Personas con Discapacidad. </t>
    </r>
    <r>
      <rPr>
        <sz val="9"/>
        <rFont val="Candara"/>
        <family val="2"/>
      </rPr>
      <t xml:space="preserve"> _</t>
    </r>
    <r>
      <rPr>
        <b/>
        <sz val="9"/>
        <rFont val="Candara"/>
        <family val="2"/>
      </rPr>
      <t xml:space="preserve"> Mano de obra calificada      </t>
    </r>
  </si>
  <si>
    <t>entregado 10 ayudas técnicas para promover la rehabilitación y atención integral de la población con discapacidad</t>
  </si>
  <si>
    <t>Número de ayudas técnicas entregadas</t>
  </si>
  <si>
    <t>Salud Bucal</t>
  </si>
  <si>
    <t>1.4.2.5</t>
  </si>
  <si>
    <t>PROMOCION SOCIAL, AL DERECHO Y SIN REQUISITOS</t>
  </si>
  <si>
    <t>Articular acciones y aumentar cobertura en los programas de promoción, prevención y atención, dirigida a poblaciones especiales como raizales, afrodescendientes, desplazados (si los hubiese), discapacitados, adultos mayores, mujeres gestantes, trabajadoras sexuales, población infantil y adolescente y joven</t>
  </si>
  <si>
    <t>Persona Mayor</t>
  </si>
  <si>
    <t>Articular acciones y aumentar cobertura en los programas de promoción, prevención y atención, dirigida a poblaciones especiales como raizales, afrodescendientes, desplazados (si los hubiese), discapacitados, adultos mayores, mujeres gestantes, trabajadora</t>
  </si>
  <si>
    <t>Desplazados</t>
  </si>
  <si>
    <t>Discapacitados</t>
  </si>
  <si>
    <t>1.4.2.2</t>
  </si>
  <si>
    <t>ASEGUREMOS DE ESTAR TODOS</t>
  </si>
  <si>
    <t>Alcanzar la universalizacion de la población del Departamento Archipielago de San Andres, Providencia y Santa Catalina al SGSSS(incluido el sector vulnerable y étnico raizal)</t>
  </si>
  <si>
    <t>Promocion de la afiliacion al SGSSS</t>
  </si>
  <si>
    <t xml:space="preserve">Administración, promoción de la afiliación en la población pobre y vulnerable al Regimen subsidiado y contnuidad </t>
  </si>
  <si>
    <t>afiliaciones hacia la universalización, continuidad, proceso de auditoria y procesos complementarios de régimen subsidiado</t>
  </si>
  <si>
    <t>Haber capacitado al 50% de los lideres comunitarios en el SGSSS</t>
  </si>
  <si>
    <t>Porcentaje de lideres comunitarios capacitado y/o actualizados en el SGSSS</t>
  </si>
  <si>
    <t>Gestion Financiera del Giro de Recursos</t>
  </si>
  <si>
    <t>Haber realizado los pagosen los plazos establecidos por la normatividad vigente respecto al giro y flujo de recursos de regimen subsidiado</t>
  </si>
  <si>
    <t xml:space="preserve">numero de pagos realizados anualmente </t>
  </si>
  <si>
    <t>Auditoria de Regimen Subsidiado</t>
  </si>
  <si>
    <t xml:space="preserve">Auditoria de Régimen Subsidiado </t>
  </si>
  <si>
    <t>Haber realizado el 100% de la vigilancia, seguimiento y control del aseguramiento de los afiliados al Regimen Subsidiado de conformidad con la Circular No. 0006 de 2011 de la SUPERSALUD y demas Normas que se le adicionen o modifiquen</t>
  </si>
  <si>
    <t>Porcentaje de vigilancia, seguimiento y control del aseguramiento de los afiliados de regimen subsidiado</t>
  </si>
  <si>
    <t>1.4.2.3</t>
  </si>
  <si>
    <t>POR UN SERVICIO DE SALUD MAS HUMANO Y CON CALIDAD</t>
  </si>
  <si>
    <t>Garantizar la prestación de servicios de salud con acceso oportuno, calidad, pertinencia, igualdad, con el manejo eficiente de los recursos tendientes al equilibrio financiero, con una red prestadora de salud articulada en los diferentes niveles de complejidad y de acuerdo a las necesidades de la población del Departamento Archipiélago de San Andrés, Providencia y Santa Catalina (incluido el sector vulnerable y étnico raizal)</t>
  </si>
  <si>
    <t>Mejoramiento de la Acessibilidad de los servicios de salud</t>
  </si>
  <si>
    <t xml:space="preserve">Servicio Desarrollo y Calidad de Servicios de Salud Departamento Archipielago de San Andres, Providencia y Santa Catalina </t>
  </si>
  <si>
    <t xml:space="preserve">continuidad de prestación de servicios en lo no cubierto con subsidio a la demanda y prestación de servicios de salud a la población pobre y vulnerable no perteneciente al sistema </t>
  </si>
  <si>
    <t>Haber garantizado el 100% de la accesibilidad y oportunidad de la poblacion pobre y vulnerable y eventos no POSS de la poblacion del Departamento</t>
  </si>
  <si>
    <t xml:space="preserve">porcentaje de usuarios atendidos bajo los preceptos de calidad, eficiencia y oportunidad </t>
  </si>
  <si>
    <t>Implementación del sistema de información para la obtencion del diagnostico de salud y planeación de estrategia</t>
  </si>
  <si>
    <t>Interventoria convenio 540 de 2012</t>
  </si>
  <si>
    <t>Uso y Abuso de Sustancias Psicoactivas, Violencia Intrafamiliar y Salud Mental</t>
  </si>
  <si>
    <t>Prevención de las enfermedades de salud mental y del uso y abuso de sustancias psicoactivas y las violencia intra familiar San Andrés</t>
  </si>
  <si>
    <r>
      <t xml:space="preserve">Observatorio de Salud Mental y drogas - </t>
    </r>
    <r>
      <rPr>
        <b/>
        <sz val="9"/>
        <color indexed="8"/>
        <rFont val="Candara"/>
        <family val="2"/>
      </rPr>
      <t>Mano de obra calificada</t>
    </r>
  </si>
  <si>
    <t>Haber adaptado y adoptado la Política Nacional de Salud Mental en el Departamento</t>
  </si>
  <si>
    <t>Política de salud mental adaptada y adoptada</t>
  </si>
  <si>
    <r>
      <t xml:space="preserve">Promoción de la salud mental y prevención de transtornos mentales como base de la atención primaria en salud mental - </t>
    </r>
    <r>
      <rPr>
        <b/>
        <sz val="9"/>
        <color indexed="8"/>
        <rFont val="Candara"/>
        <family val="2"/>
      </rPr>
      <t>Mano de obra calificada</t>
    </r>
  </si>
  <si>
    <t>haber realizado 56 actividades de capacitación a la población juvenil (escolarizada y desescolarizada) y población en general de la percepción del riesgo del consumo de sustancias psicoactivas así como el fomento de resiliencia y habilidades para la vida (estrategia mujer tienes derechos, y prevención de embarazo en adolescentes)</t>
  </si>
  <si>
    <t>Número de actividades de capacitación realizadas</t>
  </si>
  <si>
    <r>
      <t xml:space="preserve">Promoción de la salud mental y prevención de transtornos mentales como base de la atención primaria en salud mental - </t>
    </r>
    <r>
      <rPr>
        <b/>
        <sz val="9"/>
        <color indexed="8"/>
        <rFont val="Candara"/>
        <family val="2"/>
      </rPr>
      <t>Materiales</t>
    </r>
  </si>
  <si>
    <t>haber diseñado, implementado y evaluado anualmente el plan medios para las acciones de IEC</t>
  </si>
  <si>
    <t>Número de planes diseñados e implementados</t>
  </si>
  <si>
    <t>PROYECTO LABORATORIO DE SALUD PUBLICA 2012-2015 SAN ANDRES , PROVIDENCIA Y SANTA CATALINA</t>
  </si>
  <si>
    <r>
      <t xml:space="preserve">1.  Capacitar al recurso humano del laboratorio de salud pública y participar en las evaluaciones externas del desempeño realizadas por los laboratorios de referencia nacional _ </t>
    </r>
    <r>
      <rPr>
        <b/>
        <sz val="10"/>
        <rFont val="Arial"/>
        <family val="2"/>
      </rPr>
      <t>Compra de Insumos y reactivos quimicos</t>
    </r>
  </si>
  <si>
    <t>Laboratorio de salud pública con el 88% de programas de vigilancia, participando en las evaluaciones externas del desempeño que realizan los laboratorios de referencia nacional</t>
  </si>
  <si>
    <r>
      <t xml:space="preserve">% de </t>
    </r>
    <r>
      <rPr>
        <sz val="10"/>
        <color indexed="8"/>
        <rFont val="Arial"/>
        <family val="2"/>
      </rPr>
      <t>programas</t>
    </r>
    <r>
      <rPr>
        <sz val="10"/>
        <color indexed="10"/>
        <rFont val="Arial"/>
        <family val="2"/>
      </rPr>
      <t xml:space="preserve"> </t>
    </r>
    <r>
      <rPr>
        <sz val="10"/>
        <rFont val="Arial"/>
        <family val="2"/>
      </rPr>
      <t>adelantados por el LSP participando en las evaluaciones externas del desempeño realizado por los Laboratorios de Referencia Nacional</t>
    </r>
  </si>
  <si>
    <t xml:space="preserve"> Plan anual  de capacitación para el recurso humano del laboratorio de salud pública departamental elaborado e implementado</t>
  </si>
  <si>
    <t>Plan anual de capacitación del recurso humano del laboratorio elaborado e implementado</t>
  </si>
  <si>
    <r>
      <t xml:space="preserve">2.  Acciones de Vigilancia de los eventos de interés en salud pública por el área de atención al ambiente del Laboratorio de Salud Pública Departamental - </t>
    </r>
    <r>
      <rPr>
        <b/>
        <sz val="10"/>
        <rFont val="Arial"/>
        <family val="2"/>
      </rPr>
      <t>Bacteriologo para Analisis de Agua</t>
    </r>
  </si>
  <si>
    <t xml:space="preserve">Laboratorio de salud pública con capacidad de realizar la vigilancia de la calidad del agua potable, diferente a acueductos, en el departamento mediante  el análisis microbiológico y fisicoquímico del 60 % de las muestras  </t>
  </si>
  <si>
    <t>Número de muestras de agua potable diferente a acueductos analizadas/ Número de muestras programadas</t>
  </si>
  <si>
    <t>Laboratorio de salud pública con capacidad de realizar la vigilancia de la calidad del agua del acueducto mediante  el análisis microbiológico y fisicoquímico del 85 % de las muestras</t>
  </si>
  <si>
    <t>Número de muestras de agua del acueducto analizadas/ Número de muestras programadas</t>
  </si>
  <si>
    <r>
      <t xml:space="preserve">2.  Acciones de Vigilancia de los eventos de interés en salud pública por el área de atención al ambiente del Laboratorio de Salud Pública Departamental _ </t>
    </r>
    <r>
      <rPr>
        <b/>
        <sz val="10"/>
        <rFont val="Arial"/>
        <family val="2"/>
      </rPr>
      <t>Contratacion de Quimico</t>
    </r>
  </si>
  <si>
    <t>Laboratorio de salud pública con capacidad de realizar la vigilancia de la calidad de los alimentos y bebidas de consumo humano mediante  el análisis  fisicoquímico del 70 % de las muestras programadas</t>
  </si>
  <si>
    <t xml:space="preserve">Numero de muestras de alimentos y bebidas analizadas/ Número de muestras programadas </t>
  </si>
  <si>
    <t>92.3%</t>
  </si>
  <si>
    <r>
      <t>2.  Acciones de Vigilancia de los eventos de interés en salud pública por el área de atención al ambiente del Laboratorio de Salud Pública Departamental _</t>
    </r>
    <r>
      <rPr>
        <b/>
        <sz val="10"/>
        <rFont val="Arial"/>
        <family val="2"/>
      </rPr>
      <t>Insumos de Alimentos</t>
    </r>
  </si>
  <si>
    <t>Laboratorio de salud pública con capacidad de realizar la vigilancia de la calidad de los alimentos y bebidas de consumo humano mediante  el análisis microbiológico y fisicoquímico del 70 % de las muestras</t>
  </si>
  <si>
    <t xml:space="preserve">Numero de muestras de alimentos y bebidas analizadas/ número de muestras programadas </t>
  </si>
  <si>
    <r>
      <t xml:space="preserve">2.  Acciones de Vigilancia de los eventos de interés en salud pública por el área de atención al ambiente del Laboratorio de Salud Pública Departamental </t>
    </r>
    <r>
      <rPr>
        <b/>
        <sz val="10"/>
        <rFont val="Arial"/>
        <family val="2"/>
      </rPr>
      <t>Tecnologo de Alimento</t>
    </r>
  </si>
  <si>
    <r>
      <t>2.  Acciones de Vigilancia de los eventos de interés en salud pública por el área de atención al ambiente del Laboratorio de Salud Pública Departamental _</t>
    </r>
    <r>
      <rPr>
        <b/>
        <sz val="10"/>
        <rFont val="Arial"/>
        <family val="2"/>
      </rPr>
      <t>Tecnico de Alimento</t>
    </r>
  </si>
  <si>
    <t>Laboratorio de salud pública con capacidad de realizar la vigilancia de la calidad de los alimentos y bebidas de consumo humano mediante  el análisis microbiológico y fisicoquímico del 70 % de las muestras programadas</t>
  </si>
  <si>
    <r>
      <t xml:space="preserve">2.  Acciones de Vigilancia de los eventos de interés en salud pública por el área de atención al ambiente del Laboratorio de Salud Pública Departamental _ </t>
    </r>
    <r>
      <rPr>
        <b/>
        <sz val="10"/>
        <rFont val="Arial"/>
        <family val="2"/>
      </rPr>
      <t>Contratacion de Bacteriologa para alimentos</t>
    </r>
  </si>
  <si>
    <t>Laboratorio de salud pública con capacidad de realizar la vigilancia de la calidad de los alimentos y bebidas de consumo humano mediante  el análisis microbiológico  del 70 % de las muestras programadas</t>
  </si>
  <si>
    <r>
      <t xml:space="preserve">4.  Acciones de vigilancia de los eventos de interés en salud pública por el área de atención a las personas del Laboratorio de Salud Publica Departamental_ </t>
    </r>
    <r>
      <rPr>
        <b/>
        <sz val="10"/>
        <rFont val="Arial"/>
        <family val="2"/>
      </rPr>
      <t>Contratación de bacteriologo Micobacteria y Parasitología</t>
    </r>
  </si>
  <si>
    <t xml:space="preserve">Area de atención a las personas del LSP fortalecido y con capacidad apoyar en un  100% los estudios de casos y brotes </t>
  </si>
  <si>
    <t xml:space="preserve"> Número de brotes y casos estudiados por el laboratorio/ No. De brotes y casos presentados en el 2013.</t>
  </si>
  <si>
    <t>Referencia y contrareferencia del 100% de los exámenes de interés en salud pública que supera la capacidad de diagnóstico de la Red Departamental de laboratorios y  del LSPD</t>
  </si>
  <si>
    <t>% de enfermedades de interés en salud pública del departamento diagnosticadas por el LSPD y por los laboratorios de referencia nacional</t>
  </si>
  <si>
    <r>
      <t xml:space="preserve">4.  Acciones de vigilancia de los eventos de interés en salud pública por el área de atención a las personas del Laboratorio de Salud Publica Departamental_ </t>
    </r>
    <r>
      <rPr>
        <b/>
        <sz val="10"/>
        <rFont val="Arial"/>
        <family val="2"/>
      </rPr>
      <t>Contratación de bacteriologo Virologia, Microbiologia y Genetica</t>
    </r>
  </si>
  <si>
    <t>% de enfermedades de interés en salud pública del departamento diagnosticadas por el LSPD y por los Laboratorios de Referencia Nacional</t>
  </si>
  <si>
    <r>
      <t xml:space="preserve">4.  Acciones de vigilancia de los eventos de interés en salud pública por el área de atención a las personas del Laboratorio de Salud Publica Departamental_ </t>
    </r>
    <r>
      <rPr>
        <b/>
        <sz val="10"/>
        <rFont val="Arial"/>
        <family val="2"/>
      </rPr>
      <t>Auxiliar de laboratorio</t>
    </r>
  </si>
  <si>
    <t>% de estudios de casos y brotes realizados por la Secretaria de Salud con la participación del LSP</t>
  </si>
  <si>
    <r>
      <t xml:space="preserve">4.  Acciones de vigilancia de los eventos de interés en salud pública por el área de atención a las personas del Laboratorio de Salud Publica Departamental_ </t>
    </r>
    <r>
      <rPr>
        <b/>
        <sz val="10"/>
        <rFont val="Arial"/>
        <family val="2"/>
      </rPr>
      <t>Transporte a Laboratorios de Referencia Nacional</t>
    </r>
  </si>
  <si>
    <r>
      <t>5.  Evaluaciones externas del desmpeño asistencias técnicas, asesorías y capacitaciones a la Red Departamental de laboratorios_</t>
    </r>
    <r>
      <rPr>
        <b/>
        <sz val="10"/>
        <rFont val="Arial"/>
        <family val="2"/>
      </rPr>
      <t>Traslado al Municipio de Providencia</t>
    </r>
  </si>
  <si>
    <t>Realizar evaluaciones externas del desempeño al 100% a la de Red Departamental de Laboratorios y laboratorios de citologías cervico- uterinas</t>
  </si>
  <si>
    <t>% de laboratorios de la Red Departamental de Laboratorios y de citologías Cervico- uterinas participando en las evaluaciones externas del desempeño realizados por el LSP</t>
  </si>
  <si>
    <t xml:space="preserve">Realizar Transferencia tecnológica  al 70% de  la Red departamental de laboratorios, a los servicios transfusionales y laboratorios de citologías cervico- uterinas </t>
  </si>
  <si>
    <t>% de laboratorios de la Red departamental de laboratorios, servicios transfusionales y laboratorios de citología cervico uterinas con capacitaciones, visitas de asistencia técnicas y asesorías realizadas por el LSPD</t>
  </si>
  <si>
    <t>El 100% de los laboratorios de la Red Departamental de laboratorios realizando notificaciones mensuales al laboratorio de salud pública departamental</t>
  </si>
  <si>
    <t>% de laboratorios de la red Departamental de Laboratorios realizando notificaciones mensuales al LSPD</t>
  </si>
  <si>
    <r>
      <t>5.  Evaluaciones externas del desmpeño asistencias técnicas, asesorías y capacitaciones a la Red Departamental de laboratorios_</t>
    </r>
    <r>
      <rPr>
        <b/>
        <sz val="10"/>
        <rFont val="Arial"/>
        <family val="2"/>
      </rPr>
      <t>Asistencia tecnica citologia cuello uterino- control de calidad</t>
    </r>
  </si>
  <si>
    <t>% de laboratorios clínicos de la red Departamental de Laboratorios realizando notificaciones mensuales al LSPD</t>
  </si>
  <si>
    <r>
      <t>5.  Evaluaciones externas del desmpeño asistencias técnicas, asesorías y capacitaciones a la Red Departamental de laboratorios_</t>
    </r>
    <r>
      <rPr>
        <b/>
        <sz val="10"/>
        <rFont val="Arial"/>
        <family val="2"/>
      </rPr>
      <t xml:space="preserve">Compra de Insumos </t>
    </r>
  </si>
  <si>
    <t>6. Mantenimiento de los equipos del Laboratorio de Salud pública Departamental.</t>
  </si>
  <si>
    <t>Mantenimiento preventivo del 100 % de los equipos del Laboratorio de Salud Pública Departamental.</t>
  </si>
  <si>
    <t>% de equipos del LSP con mantenimiento preventivo</t>
  </si>
  <si>
    <t>Realizar mantenimiento correctivo al 100 % de los equipos del Laboratorio de Salud Pública Departamental  que lo requieran .</t>
  </si>
  <si>
    <t>Numero de equipos con mantenimiento correctivo realizado/Número de equipos  que requieren mantenimiento correctivo</t>
  </si>
  <si>
    <t xml:space="preserve">Laboratorio de Salud Publica </t>
  </si>
  <si>
    <t>Martha Florez</t>
  </si>
  <si>
    <t>Martha florez</t>
  </si>
  <si>
    <t xml:space="preserve">Liz Manuel </t>
  </si>
  <si>
    <t xml:space="preserve">Kittel Wilson </t>
  </si>
  <si>
    <r>
      <t>EQUIPO BASICO TERRITORIAL DE SALUD PUBLICA, CONTROL SANITARIO Y APLICACIÓN DEL RS (Infraestructura  TIC) _</t>
    </r>
    <r>
      <rPr>
        <b/>
        <sz val="9"/>
        <rFont val="Candara"/>
        <family val="2"/>
      </rPr>
      <t xml:space="preserve"> Mano de obra calificada</t>
    </r>
  </si>
  <si>
    <t>Seguridad sanitaria y ambiental</t>
  </si>
  <si>
    <t>MEJORAMIENTO DE LA SEGURIDAD SANITARIA Y AMBIENTAL 2012-2014 San Andrés Providencia y Santa Catalina</t>
  </si>
  <si>
    <r>
      <t xml:space="preserve">1. Acciones de vigilancia de la calidad del agua potable . </t>
    </r>
    <r>
      <rPr>
        <b/>
        <sz val="9"/>
        <rFont val="Candara"/>
        <family val="2"/>
      </rPr>
      <t>Contratacion de mano de obra calificado (Ingeniero Ambiental o fines).</t>
    </r>
  </si>
  <si>
    <t>Haber elaborado diez (10) Mapas de Riesgo de Calidad de Agua</t>
  </si>
  <si>
    <t>Número de mapas de Riesgo de Calidad del Agua elaborados</t>
  </si>
  <si>
    <t>Haber realizado las muestras programadas de vigilancia de la calidad del agua de acueducto en SAI y en Providencia según lineamientos nacionales</t>
  </si>
  <si>
    <t>Porcentaje de las muestras de vigilancia agua. (Nº muestras analizadas/Nº muestras programadas)</t>
  </si>
  <si>
    <r>
      <t>1. Acciones de vigilancia de la calidad del agua potable._ Otros gastos (</t>
    </r>
    <r>
      <rPr>
        <b/>
        <sz val="9"/>
        <rFont val="Candara"/>
        <family val="2"/>
      </rPr>
      <t>Asistencia Tecnica y reuniones nacionales)</t>
    </r>
  </si>
  <si>
    <r>
      <t>2. Acciones de vigilancia de Residuos Hospitalarios y Similares RH. C</t>
    </r>
    <r>
      <rPr>
        <b/>
        <sz val="9"/>
        <rFont val="Candara"/>
        <family val="2"/>
      </rPr>
      <t xml:space="preserve">ontratacion de mano de obra calificado (Ingeniero Ambiental o afines) </t>
    </r>
  </si>
  <si>
    <t>Haber aumentado la vigilancia PGIRHS de los generadores de Residuos Hospitalarios - RH</t>
  </si>
  <si>
    <t>Porcentaje generadores de RH con PGIRH vigilado (Nº generadores RH vigilado PGRHS/Nº total de generadores de RH)</t>
  </si>
  <si>
    <r>
      <t xml:space="preserve">3. Acciones de vigilancia de calidad de aire y ruido. </t>
    </r>
    <r>
      <rPr>
        <b/>
        <sz val="9"/>
        <rFont val="Candara"/>
        <family val="2"/>
      </rPr>
      <t>Contratacion de mano de obra no calificado (Tecnico en Saneamiento o fines)</t>
    </r>
  </si>
  <si>
    <t>Haber aumentado las visitas de inspección a los establecimientos generadores de emisiones atmosféricas y de ruido</t>
  </si>
  <si>
    <t>Porcentaje de establecimientos generadores de emisiones atmosféricas y ruido vigilados (Nº establecimientos vigilados/Nº total establecimientos generadores de emisiones atmosféricas y ruido)</t>
  </si>
  <si>
    <r>
      <t xml:space="preserve">4. Acciones de vigilancia de alimentos y bebidas alcohólicas. </t>
    </r>
    <r>
      <rPr>
        <b/>
        <sz val="9"/>
        <rFont val="Candara"/>
        <family val="2"/>
      </rPr>
      <t xml:space="preserve">Contratacion de mano de obra no calificado </t>
    </r>
    <r>
      <rPr>
        <sz val="9"/>
        <rFont val="Candara"/>
        <family val="2"/>
      </rPr>
      <t>(T</t>
    </r>
    <r>
      <rPr>
        <b/>
        <sz val="9"/>
        <rFont val="Candara"/>
        <family val="2"/>
      </rPr>
      <t>ecnicos en alimentos, Tecnico en saneamiento, Tecnologa en control de calidad, Tecnologa en aguas y saneamiento, Tecnologo en Sisitemas o afines)</t>
    </r>
  </si>
  <si>
    <t>Haber aumentado la cobertura de vigilancia de establecimientos gastronómicos y de distribución de alimentos y bebidas alcohólicas</t>
  </si>
  <si>
    <t>Porcentaje de establecimientos vigilados (Número de establecimientos programados según censo / Número de establecidos vigilados)</t>
  </si>
  <si>
    <r>
      <t xml:space="preserve">4. Acciones de vigilancia de alimentos y bebidas alcohólicas._ Otros gastos generales( </t>
    </r>
    <r>
      <rPr>
        <b/>
        <sz val="9"/>
        <rFont val="Candara"/>
        <family val="2"/>
      </rPr>
      <t>Asistencia Tecnica y reuniones nacionales)</t>
    </r>
  </si>
  <si>
    <r>
      <t xml:space="preserve">5. Acciones de vigilancia de Riesgo Quimico (Medicamentos y similares, cosmeticos, productos naturales, plaguicidas, etc). </t>
    </r>
    <r>
      <rPr>
        <b/>
        <sz val="9"/>
        <rFont val="Candara"/>
        <family val="2"/>
      </rPr>
      <t>Contratacion de mano de obra calificado (Quimico Farmaceutico).</t>
    </r>
  </si>
  <si>
    <t>Haber aumentado la cobertura de vigilancia de servicios farmacéuticos</t>
  </si>
  <si>
    <t>Porcentaje de establecimientos vigilados(Número de establecimientos programados según censo / Número de establecidos vigilados)</t>
  </si>
  <si>
    <t>Haber aumentado la cobertura de vigilancia de centros y consultorios de estética</t>
  </si>
  <si>
    <t>Haber aumentado la cobertura de vigilancia de peluquerías, barberías y sala de bellezas</t>
  </si>
  <si>
    <t>Haber mantenido la cobertura de vigilancia de tiendas naturistas</t>
  </si>
  <si>
    <t>Haber aumentado la cobertura de vigilancia de empresas de plaguicidas</t>
  </si>
  <si>
    <r>
      <t xml:space="preserve">5. Acciones de vigilancia de Riesgo Quimico (Medicamentos y similares, cosmeticos, productos naturales, plaguicidas, etc).    </t>
    </r>
    <r>
      <rPr>
        <b/>
        <sz val="9"/>
        <rFont val="Candara"/>
        <family val="2"/>
      </rPr>
      <t>Contratacion de mano de obra no calificado (Auxiliar o Tecnico Profesional en Servicios Farmaceuticos).</t>
    </r>
  </si>
  <si>
    <r>
      <t>5. Acciones de vigilancia de Riesgo Quimico (Medicamentos y similares, cosmeticos, productos naturales, plaguicidas, etc).</t>
    </r>
    <r>
      <rPr>
        <b/>
        <sz val="9"/>
        <rFont val="Candara"/>
        <family val="2"/>
      </rPr>
      <t xml:space="preserve"> Otros gastos</t>
    </r>
    <r>
      <rPr>
        <sz val="9"/>
        <rFont val="Candara"/>
        <family val="2"/>
      </rPr>
      <t xml:space="preserve"> (</t>
    </r>
    <r>
      <rPr>
        <b/>
        <sz val="9"/>
        <rFont val="Candara"/>
        <family val="2"/>
      </rPr>
      <t>Asistencia tecnica al Municipio y reuniones) nacionales</t>
    </r>
  </si>
  <si>
    <r>
      <t xml:space="preserve">6. Otras acciones de vigilancia de Riesgo Químico. </t>
    </r>
    <r>
      <rPr>
        <b/>
        <sz val="9"/>
        <rFont val="Candara"/>
        <family val="2"/>
      </rPr>
      <t>Contratacion de mano de obra no calificado (Tecnico en Sistemas, Tecnico en Saneamiento)</t>
    </r>
  </si>
  <si>
    <t>Haber aumentado la cobertura  de vigilancia de otros establecimientos de riesgo químico</t>
  </si>
  <si>
    <t>,</t>
  </si>
  <si>
    <t>Prevención Fondo Rotatorio de estupefacientes 2012-2015 San Andrés y Providencia</t>
  </si>
  <si>
    <r>
      <t xml:space="preserve">1. Acciones de vigilancia de Riesgo Quimico (Fiscalizacion de Medicamentos de Control Especial: Franja Violeta y Monopolio del Estado). </t>
    </r>
    <r>
      <rPr>
        <b/>
        <sz val="9"/>
        <rFont val="Candara"/>
        <family val="2"/>
      </rPr>
      <t>Contratacion de mano de obra calificado (Quimico Farmaceutico).</t>
    </r>
  </si>
  <si>
    <r>
      <t xml:space="preserve">1. Acciones de vigilancia de Riesgo Quimico (Fiscalizacion de Medicamentos de Control Especial: Franja Violeta y Monopolio del Estado).    </t>
    </r>
    <r>
      <rPr>
        <b/>
        <sz val="9"/>
        <rFont val="Candara"/>
        <family val="2"/>
      </rPr>
      <t>Contratacion de mano de obra no calificado (Auxiliar o Tecnico Profesional en Servicios Farmaceuticos y Tecnologo en sistemas).</t>
    </r>
  </si>
  <si>
    <r>
      <t xml:space="preserve">1. Acciones de vigilancia de Riesgo Quimico (Fiscalizacion de Medicamentos de Control Especial: Franja Violeta y Monopolio del Estado).  </t>
    </r>
    <r>
      <rPr>
        <b/>
        <sz val="9"/>
        <rFont val="Candara"/>
        <family val="2"/>
      </rPr>
      <t xml:space="preserve">Adquisicion de insumos (compra de medicamentos de control especial - MCE), material educativo equipos y muebles para el manejo de MCE </t>
    </r>
  </si>
  <si>
    <r>
      <t xml:space="preserve">1. Acciones de vigilancia de Riesgo Quimico (Fiscalizacion de Medicamentos de Control Especial: Franja Violeta y Monopolio del Estado). </t>
    </r>
    <r>
      <rPr>
        <b/>
        <sz val="9"/>
        <rFont val="Candara"/>
        <family val="2"/>
      </rPr>
      <t>Asistencia tecnica al Municipio y reuniones nacionales</t>
    </r>
  </si>
  <si>
    <t>Enfermedades Vectoriales y Zoonoticas</t>
  </si>
  <si>
    <t>Disminución de las enfermedades transmisibles y las zoonosis</t>
  </si>
  <si>
    <t>2.  Realizar el diseño, implementación y evaluación del plan medios para las acciones de IEC a la población sobre factores de riesgo para la transmisión de enfermedades vectoriales y zoonóticos. Contratacion de servicios para plan de medios y estrategia COMBI</t>
  </si>
  <si>
    <t>Diseñar, implementar, y evaluar anualmente el plan medios para las acciones de IEC</t>
  </si>
  <si>
    <t>Numero de plan de medios diseñado, implementado y evaluado</t>
  </si>
  <si>
    <t>STEPHANY BERNARD</t>
  </si>
  <si>
    <r>
      <t xml:space="preserve">1. Acciones de vacunacion antirrabica canina y felina. Mano de obra no calificada </t>
    </r>
    <r>
      <rPr>
        <b/>
        <sz val="9"/>
        <rFont val="Candara"/>
        <family val="2"/>
      </rPr>
      <t>(Contratacion del Veterinario).</t>
    </r>
  </si>
  <si>
    <t>Aumentar  la cobertura de vacunación antirrábica canina y felina en un 75%.</t>
  </si>
  <si>
    <t>Porcentaje de Cobertura de vacunación antirrábica de caninos y felinos</t>
  </si>
  <si>
    <t>SHEREE DUFFIS</t>
  </si>
  <si>
    <r>
      <t xml:space="preserve">1. Aumentar la cobertura de vacunación antirrábica de caninos y felinos en el Departamento. </t>
    </r>
    <r>
      <rPr>
        <b/>
        <sz val="9"/>
        <rFont val="Candara"/>
        <family val="2"/>
      </rPr>
      <t>Compra de insumos.</t>
    </r>
  </si>
  <si>
    <r>
      <t xml:space="preserve">1. Aumentar la cobertura de vacunación antirrábica de caninos y felinos en el Departamento. </t>
    </r>
    <r>
      <rPr>
        <b/>
        <sz val="9"/>
        <rFont val="Candara"/>
        <family val="2"/>
      </rPr>
      <t>Asistencia tecnica a providencia y reuniones nacionales</t>
    </r>
  </si>
  <si>
    <r>
      <t>2. Realizar el control vectorial en sus fases larval y adulta en el Departamento.</t>
    </r>
    <r>
      <rPr>
        <b/>
        <sz val="9"/>
        <rFont val="Candara"/>
        <family val="2"/>
      </rPr>
      <t xml:space="preserve"> Contratacion biologa-entomologa.</t>
    </r>
  </si>
  <si>
    <t xml:space="preserve">Mantener los índices aedico por debajo de un 25% en cuatrienio </t>
  </si>
  <si>
    <t>Índices aedico (%)= Numero de casa positivas para Aedes/ Numero de casas visitadas</t>
  </si>
  <si>
    <r>
      <t>2 Realizar el control vectorial en sus fases larval y adulta en el Departamento.</t>
    </r>
    <r>
      <rPr>
        <b/>
        <sz val="9"/>
        <rFont val="Candara"/>
        <family val="2"/>
      </rPr>
      <t xml:space="preserve"> Compra de insumos</t>
    </r>
  </si>
  <si>
    <t xml:space="preserve">Mantener los índices aedico por debajo de un 29% en cuatrienio </t>
  </si>
  <si>
    <r>
      <t>3 Realizar el control vectorial en sus fases larval y adulta en el Departamento.</t>
    </r>
    <r>
      <rPr>
        <b/>
        <sz val="9"/>
        <rFont val="Candara"/>
        <family val="2"/>
      </rPr>
      <t xml:space="preserve"> (contratacion personal tecnico sistemas)</t>
    </r>
  </si>
  <si>
    <r>
      <t xml:space="preserve">3. Realizar ciclos de control quimicos vectorial. </t>
    </r>
    <r>
      <rPr>
        <b/>
        <sz val="9"/>
        <rFont val="Candara"/>
        <family val="2"/>
      </rPr>
      <t>Mantenimiento de equipos</t>
    </r>
  </si>
  <si>
    <t>Realizar dos (02) ciclos de control químico de vectores anual.</t>
  </si>
  <si>
    <t>No. De ciclos realizados/No. De ciclos programados</t>
  </si>
  <si>
    <r>
      <t xml:space="preserve">3. Realizar ciclos de control quimicos vectorial. </t>
    </r>
    <r>
      <rPr>
        <b/>
        <sz val="9"/>
        <rFont val="Candara"/>
        <family val="2"/>
      </rPr>
      <t>Contratacion  auxiliares en vectores</t>
    </r>
  </si>
  <si>
    <r>
      <t xml:space="preserve">4. Realizar otras acciones fortalecimiento de control vectorial. </t>
    </r>
    <r>
      <rPr>
        <b/>
        <sz val="9"/>
        <rFont val="Candara"/>
        <family val="2"/>
      </rPr>
      <t>Contratacion de transporte insumos</t>
    </r>
  </si>
  <si>
    <t xml:space="preserve">Aumentar la vigilancia y control de criaderos naturales y artificiales identificados  a 97% </t>
  </si>
  <si>
    <t>No. De criaderos inspeccionados/ No. De criaderos identificados</t>
  </si>
  <si>
    <r>
      <t xml:space="preserve">4. Realizar otras acciones fortalecimiento de control vectorial. </t>
    </r>
    <r>
      <rPr>
        <b/>
        <sz val="9"/>
        <rFont val="Candara"/>
        <family val="2"/>
      </rPr>
      <t>Asistencia tecnica a providencia y reuniones nacionales</t>
    </r>
  </si>
  <si>
    <r>
      <t xml:space="preserve">5. Fortalecer las EPS-IPS en la aplicación de las guías de atención y protocolos de manejo y control de eventos de enfermedades vectoriales y zoonóticas. </t>
    </r>
    <r>
      <rPr>
        <b/>
        <sz val="9"/>
        <rFont val="Candara"/>
        <family val="2"/>
      </rPr>
      <t xml:space="preserve">(contratacion de personal  medico-bacteriologo)
</t>
    </r>
  </si>
  <si>
    <t xml:space="preserve">EPS-IPS fortalecidos en la aplicación de las guías de atención y protocolos de manejo y control de eventos de enfermedades vectoriales y zoonóticas en un 100% </t>
  </si>
  <si>
    <r>
      <t xml:space="preserve">5. Fortalecer las EPS-IPS en la aplicación de las guías de atención y protocolos de manejo y control de eventos de enfermedades vectoriales y zoonóticas. </t>
    </r>
    <r>
      <rPr>
        <b/>
        <sz val="9"/>
        <rFont val="Candara"/>
        <family val="2"/>
      </rPr>
      <t xml:space="preserve">(asistencia tecnica al municipio)
</t>
    </r>
  </si>
  <si>
    <r>
      <t xml:space="preserve">5. Fortalecer las EPS-IPS en la aplicación de las guías de atención y protocolos de manejo y control de eventos de enfermedades vectoriales y zoonóticas. </t>
    </r>
    <r>
      <rPr>
        <b/>
        <sz val="9"/>
        <rFont val="Candara"/>
        <family val="2"/>
      </rPr>
      <t xml:space="preserve">(adquisicion de insumos)
</t>
    </r>
  </si>
  <si>
    <t>6. Realizar los estudios de campo epidemiológico de acuerdo a la normatividad de los eventos de enfermedades vectoriales y zoonóticas</t>
  </si>
  <si>
    <t>Realizar los estudios de campo de acuerdo a la normatividad de los eventos de enfermedades vectoriales y zoonóticas en un 30%</t>
  </si>
  <si>
    <t xml:space="preserve">Porcentaje de eventos enfermedades vectoriales y zoonóticas con estudios de campo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</si>
</sst>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0.0"/>
    <numFmt numFmtId="168" formatCode="0.0"/>
    <numFmt numFmtId="169" formatCode="0.0%"/>
    <numFmt numFmtId="170" formatCode="&quot;$&quot;\ #,##0"/>
    <numFmt numFmtId="171" formatCode="_ * #,##0_ ;_ * \-#,##0_ ;_ * &quot;-&quot;??_ ;_ @_ "/>
    <numFmt numFmtId="172" formatCode="_(* #,##0_);_(* \(#,##0\);_(* &quot;-&quot;??_);_(@_)"/>
  </numFmts>
  <fonts count="40" x14ac:knownFonts="1">
    <font>
      <sz val="11"/>
      <color theme="1"/>
      <name val="Calibri"/>
      <family val="2"/>
      <scheme val="minor"/>
    </font>
    <font>
      <sz val="10"/>
      <name val="Arial"/>
      <family val="2"/>
    </font>
    <font>
      <sz val="10"/>
      <name val="Arial"/>
      <family val="2"/>
    </font>
    <font>
      <sz val="9"/>
      <name val="Arial"/>
      <family val="2"/>
    </font>
    <font>
      <b/>
      <sz val="10"/>
      <name val="Arial"/>
      <family val="2"/>
    </font>
    <font>
      <b/>
      <sz val="9"/>
      <name val="Arial"/>
      <family val="2"/>
    </font>
    <font>
      <b/>
      <sz val="11"/>
      <color theme="1"/>
      <name val="Calibri"/>
      <family val="2"/>
      <scheme val="minor"/>
    </font>
    <font>
      <sz val="9"/>
      <color indexed="81"/>
      <name val="Tahoma"/>
      <family val="2"/>
    </font>
    <font>
      <b/>
      <sz val="9"/>
      <color indexed="81"/>
      <name val="Tahoma"/>
      <family val="2"/>
    </font>
    <font>
      <b/>
      <sz val="9"/>
      <color theme="1"/>
      <name val="Arial"/>
      <family val="2"/>
    </font>
    <font>
      <sz val="11"/>
      <color theme="1"/>
      <name val="Calibri"/>
      <family val="2"/>
      <scheme val="minor"/>
    </font>
    <font>
      <sz val="9"/>
      <color theme="1"/>
      <name val="Arial"/>
      <family val="2"/>
    </font>
    <font>
      <b/>
      <sz val="8"/>
      <color theme="1"/>
      <name val="Arial"/>
      <family val="2"/>
    </font>
    <font>
      <b/>
      <sz val="9"/>
      <color theme="1"/>
      <name val="Candara"/>
      <family val="2"/>
    </font>
    <font>
      <b/>
      <sz val="9"/>
      <name val="Candara"/>
      <family val="2"/>
    </font>
    <font>
      <sz val="9"/>
      <color theme="1"/>
      <name val="Candara"/>
      <family val="2"/>
    </font>
    <font>
      <sz val="9"/>
      <color indexed="8"/>
      <name val="Candara"/>
      <family val="2"/>
    </font>
    <font>
      <sz val="9"/>
      <color rgb="FFFF0000"/>
      <name val="Candara"/>
      <family val="2"/>
    </font>
    <font>
      <b/>
      <sz val="9"/>
      <color rgb="FFFF0000"/>
      <name val="Candara"/>
      <family val="2"/>
    </font>
    <font>
      <sz val="9"/>
      <name val="Candara"/>
      <family val="2"/>
    </font>
    <font>
      <sz val="10"/>
      <color indexed="8"/>
      <name val="Arial Narrow"/>
      <family val="2"/>
    </font>
    <font>
      <sz val="8"/>
      <color theme="1"/>
      <name val="Calibri"/>
      <family val="2"/>
      <scheme val="minor"/>
    </font>
    <font>
      <sz val="11"/>
      <name val="Arial"/>
    </font>
    <font>
      <b/>
      <sz val="9"/>
      <color indexed="8"/>
      <name val="Candara"/>
      <family val="2"/>
    </font>
    <font>
      <i/>
      <sz val="9"/>
      <name val="Candara"/>
      <family val="2"/>
    </font>
    <font>
      <sz val="9"/>
      <color theme="0" tint="-4.9989318521683403E-2"/>
      <name val="Candara"/>
      <family val="2"/>
    </font>
    <font>
      <sz val="10"/>
      <color theme="1"/>
      <name val="Arial"/>
      <family val="2"/>
    </font>
    <font>
      <sz val="8"/>
      <name val="Arial"/>
      <family val="2"/>
    </font>
    <font>
      <sz val="10"/>
      <color indexed="8"/>
      <name val="Arial"/>
      <family val="2"/>
    </font>
    <font>
      <sz val="10"/>
      <color indexed="10"/>
      <name val="Arial"/>
      <family val="2"/>
    </font>
    <font>
      <sz val="10"/>
      <color rgb="FFFF0000"/>
      <name val="Arial"/>
      <family val="2"/>
    </font>
    <font>
      <b/>
      <sz val="8"/>
      <name val="Arial"/>
      <family val="2"/>
    </font>
    <font>
      <sz val="8"/>
      <name val="Candara"/>
      <family val="2"/>
    </font>
    <font>
      <sz val="8"/>
      <color theme="1"/>
      <name val="Candara"/>
      <family val="2"/>
    </font>
    <font>
      <sz val="9"/>
      <color theme="1"/>
      <name val="Calibri"/>
      <family val="2"/>
      <scheme val="minor"/>
    </font>
    <font>
      <b/>
      <sz val="8"/>
      <name val="Candara"/>
      <family val="2"/>
    </font>
    <font>
      <sz val="8"/>
      <color theme="1"/>
      <name val="Arial"/>
      <family val="2"/>
    </font>
    <font>
      <sz val="7"/>
      <name val="Candara"/>
      <family val="2"/>
    </font>
    <font>
      <b/>
      <sz val="11"/>
      <name val="Arial"/>
      <family val="2"/>
    </font>
    <font>
      <sz val="1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rgb="FFFFFFFF"/>
        <bgColor rgb="FF000000"/>
      </patternFill>
    </fill>
    <fill>
      <patternFill patternType="solid">
        <fgColor theme="2" tint="-9.9978637043366805E-2"/>
        <bgColor indexed="64"/>
      </patternFill>
    </fill>
    <fill>
      <patternFill patternType="solid">
        <fgColor rgb="FFFFFF0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1"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868">
    <xf numFmtId="0" fontId="0" fillId="0" borderId="0" xfId="0"/>
    <xf numFmtId="0" fontId="5" fillId="0" borderId="9" xfId="1" applyFont="1" applyBorder="1" applyAlignment="1">
      <alignment horizontal="center" vertical="center"/>
    </xf>
    <xf numFmtId="0" fontId="5" fillId="2" borderId="9" xfId="1" applyFont="1" applyFill="1" applyBorder="1" applyAlignment="1">
      <alignment horizontal="center" vertical="center" wrapText="1"/>
    </xf>
    <xf numFmtId="0" fontId="5" fillId="2" borderId="9" xfId="1" applyFont="1" applyFill="1" applyBorder="1" applyAlignment="1">
      <alignment horizontal="center" vertical="center" textRotation="90" wrapText="1"/>
    </xf>
    <xf numFmtId="0" fontId="9" fillId="0" borderId="9" xfId="0" applyFont="1" applyBorder="1" applyAlignment="1">
      <alignment horizontal="center" vertical="center" textRotation="90"/>
    </xf>
    <xf numFmtId="0" fontId="12" fillId="0" borderId="9" xfId="0" applyFont="1" applyBorder="1" applyAlignment="1">
      <alignment horizontal="center" vertical="center" wrapText="1"/>
    </xf>
    <xf numFmtId="0" fontId="0" fillId="0" borderId="1" xfId="0" applyBorder="1"/>
    <xf numFmtId="0" fontId="15" fillId="3" borderId="0" xfId="0" applyFont="1" applyFill="1" applyAlignment="1">
      <alignment wrapText="1"/>
    </xf>
    <xf numFmtId="0" fontId="15" fillId="3" borderId="19" xfId="0" applyFont="1" applyFill="1" applyBorder="1" applyAlignment="1">
      <alignment vertical="top" wrapText="1"/>
    </xf>
    <xf numFmtId="0" fontId="15" fillId="3" borderId="11" xfId="0" applyFont="1" applyFill="1" applyBorder="1" applyAlignment="1">
      <alignment vertical="top" wrapText="1"/>
    </xf>
    <xf numFmtId="0" fontId="15" fillId="3" borderId="11" xfId="0" applyFont="1" applyFill="1" applyBorder="1" applyAlignment="1">
      <alignment horizontal="left" vertical="center" wrapText="1"/>
    </xf>
    <xf numFmtId="0" fontId="15" fillId="3" borderId="19" xfId="0" applyFont="1" applyFill="1" applyBorder="1" applyAlignment="1">
      <alignment vertical="center" wrapText="1"/>
    </xf>
    <xf numFmtId="0" fontId="0" fillId="0" borderId="0" xfId="0" applyBorder="1" applyAlignment="1">
      <alignment horizontal="left"/>
    </xf>
    <xf numFmtId="42" fontId="0" fillId="0" borderId="0" xfId="5" applyNumberFormat="1" applyFont="1"/>
    <xf numFmtId="0" fontId="15" fillId="5" borderId="2" xfId="0" applyFont="1" applyFill="1" applyBorder="1" applyAlignment="1">
      <alignment vertical="top" wrapText="1"/>
    </xf>
    <xf numFmtId="0" fontId="3" fillId="5" borderId="2" xfId="1" applyFont="1" applyFill="1" applyBorder="1" applyAlignment="1">
      <alignment horizontal="center" vertical="center"/>
    </xf>
    <xf numFmtId="0" fontId="15" fillId="5" borderId="2" xfId="0" applyFont="1" applyFill="1" applyBorder="1" applyAlignment="1">
      <alignment vertical="center" wrapText="1"/>
    </xf>
    <xf numFmtId="0" fontId="3" fillId="5" borderId="2" xfId="1" applyFont="1" applyFill="1" applyBorder="1" applyAlignment="1">
      <alignment horizontal="center" vertical="center" wrapText="1"/>
    </xf>
    <xf numFmtId="0" fontId="5" fillId="5" borderId="2" xfId="1" applyFont="1" applyFill="1" applyBorder="1" applyAlignment="1">
      <alignment horizontal="center" vertical="center" textRotation="90" wrapText="1"/>
    </xf>
    <xf numFmtId="0" fontId="15" fillId="5" borderId="1" xfId="0" applyFont="1" applyFill="1" applyBorder="1" applyAlignment="1">
      <alignment vertical="top" wrapText="1"/>
    </xf>
    <xf numFmtId="0" fontId="0" fillId="5" borderId="1" xfId="0" applyFill="1" applyBorder="1"/>
    <xf numFmtId="0" fontId="15" fillId="5" borderId="1" xfId="0" applyFont="1" applyFill="1" applyBorder="1" applyAlignment="1">
      <alignment vertical="center" wrapText="1"/>
    </xf>
    <xf numFmtId="0" fontId="16" fillId="5" borderId="1" xfId="0" applyFont="1" applyFill="1" applyBorder="1" applyAlignment="1">
      <alignment vertical="center" wrapText="1"/>
    </xf>
    <xf numFmtId="0" fontId="15" fillId="5" borderId="9" xfId="0" applyFont="1" applyFill="1" applyBorder="1" applyAlignment="1">
      <alignment vertical="top" wrapText="1"/>
    </xf>
    <xf numFmtId="0" fontId="16" fillId="5" borderId="9" xfId="0" applyFont="1" applyFill="1" applyBorder="1" applyAlignment="1">
      <alignment vertical="center" wrapText="1"/>
    </xf>
    <xf numFmtId="0" fontId="15" fillId="5" borderId="9" xfId="0" applyFont="1" applyFill="1" applyBorder="1" applyAlignment="1">
      <alignment horizontal="left" vertical="center" wrapText="1"/>
    </xf>
    <xf numFmtId="0" fontId="0" fillId="6" borderId="1" xfId="0" applyFill="1" applyBorder="1"/>
    <xf numFmtId="0" fontId="15" fillId="6" borderId="2" xfId="0" applyFont="1" applyFill="1" applyBorder="1" applyAlignment="1">
      <alignment vertical="center" wrapText="1"/>
    </xf>
    <xf numFmtId="0" fontId="15" fillId="6" borderId="1" xfId="0" applyFont="1" applyFill="1" applyBorder="1" applyAlignment="1">
      <alignment vertical="center" wrapText="1"/>
    </xf>
    <xf numFmtId="0" fontId="0" fillId="0" borderId="13" xfId="0" applyBorder="1"/>
    <xf numFmtId="42" fontId="0" fillId="0" borderId="21" xfId="5" applyNumberFormat="1" applyFont="1" applyBorder="1"/>
    <xf numFmtId="42" fontId="0" fillId="0" borderId="22" xfId="5" applyNumberFormat="1" applyFont="1" applyBorder="1"/>
    <xf numFmtId="0" fontId="0" fillId="7" borderId="1" xfId="0" applyFill="1" applyBorder="1"/>
    <xf numFmtId="0" fontId="0" fillId="7" borderId="13" xfId="0" applyFill="1" applyBorder="1"/>
    <xf numFmtId="0" fontId="15" fillId="7" borderId="1" xfId="0" applyFont="1" applyFill="1" applyBorder="1" applyAlignment="1">
      <alignment vertical="top" wrapText="1"/>
    </xf>
    <xf numFmtId="0" fontId="15" fillId="7" borderId="1" xfId="0" applyFont="1" applyFill="1" applyBorder="1" applyAlignment="1">
      <alignment horizontal="left" vertical="center" wrapText="1"/>
    </xf>
    <xf numFmtId="0" fontId="15" fillId="7" borderId="1" xfId="0" applyFont="1" applyFill="1" applyBorder="1" applyAlignment="1">
      <alignment wrapText="1"/>
    </xf>
    <xf numFmtId="0" fontId="15" fillId="7" borderId="1" xfId="0" applyFont="1" applyFill="1" applyBorder="1" applyAlignment="1">
      <alignment vertical="center" wrapText="1"/>
    </xf>
    <xf numFmtId="0" fontId="15" fillId="7" borderId="4" xfId="0" applyFont="1" applyFill="1" applyBorder="1" applyAlignment="1">
      <alignment vertical="top" wrapText="1"/>
    </xf>
    <xf numFmtId="0" fontId="15" fillId="7" borderId="4" xfId="0" applyFont="1" applyFill="1" applyBorder="1" applyAlignment="1">
      <alignment vertical="center" wrapText="1"/>
    </xf>
    <xf numFmtId="9" fontId="0" fillId="5" borderId="1" xfId="0" applyNumberFormat="1" applyFill="1" applyBorder="1"/>
    <xf numFmtId="1" fontId="0" fillId="5" borderId="1" xfId="0" applyNumberFormat="1" applyFill="1" applyBorder="1"/>
    <xf numFmtId="42" fontId="0" fillId="0" borderId="1" xfId="5" applyNumberFormat="1" applyFont="1" applyFill="1" applyBorder="1"/>
    <xf numFmtId="9" fontId="0" fillId="5" borderId="1" xfId="0" applyNumberFormat="1" applyFill="1" applyBorder="1" applyAlignment="1">
      <alignment vertical="center"/>
    </xf>
    <xf numFmtId="0" fontId="0" fillId="7" borderId="1" xfId="0" applyFill="1" applyBorder="1" applyAlignment="1">
      <alignment vertical="center"/>
    </xf>
    <xf numFmtId="0" fontId="0" fillId="5" borderId="9" xfId="0" applyFill="1" applyBorder="1"/>
    <xf numFmtId="42" fontId="0" fillId="0" borderId="1" xfId="0" applyNumberFormat="1" applyBorder="1"/>
    <xf numFmtId="0" fontId="15" fillId="8" borderId="0" xfId="0" applyFont="1" applyFill="1" applyAlignment="1">
      <alignment wrapText="1"/>
    </xf>
    <xf numFmtId="0" fontId="0" fillId="8" borderId="1" xfId="0" applyFill="1" applyBorder="1"/>
    <xf numFmtId="0" fontId="15" fillId="8" borderId="19" xfId="0" applyFont="1" applyFill="1" applyBorder="1" applyAlignment="1">
      <alignment horizontal="left" vertical="center" wrapText="1"/>
    </xf>
    <xf numFmtId="0" fontId="15" fillId="8" borderId="11" xfId="0" applyFont="1" applyFill="1" applyBorder="1" applyAlignment="1">
      <alignment vertical="center" wrapText="1"/>
    </xf>
    <xf numFmtId="0" fontId="0" fillId="8" borderId="13" xfId="0" applyFill="1" applyBorder="1"/>
    <xf numFmtId="0" fontId="0" fillId="8" borderId="0" xfId="0" applyFill="1"/>
    <xf numFmtId="0" fontId="15" fillId="8" borderId="4" xfId="0" applyFont="1" applyFill="1" applyBorder="1" applyAlignment="1">
      <alignment horizontal="left" vertical="center" wrapText="1"/>
    </xf>
    <xf numFmtId="0" fontId="15" fillId="8" borderId="16" xfId="0" applyFont="1" applyFill="1" applyBorder="1" applyAlignment="1">
      <alignment vertical="center" wrapText="1"/>
    </xf>
    <xf numFmtId="0" fontId="15" fillId="6" borderId="2" xfId="0" applyFont="1" applyFill="1" applyBorder="1" applyAlignment="1">
      <alignment wrapText="1"/>
    </xf>
    <xf numFmtId="0" fontId="0" fillId="6" borderId="4" xfId="0" applyFill="1" applyBorder="1"/>
    <xf numFmtId="0" fontId="15" fillId="6" borderId="2" xfId="0" applyFont="1" applyFill="1" applyBorder="1" applyAlignment="1">
      <alignment horizontal="left" vertical="center" wrapText="1"/>
    </xf>
    <xf numFmtId="0" fontId="0" fillId="6" borderId="1" xfId="0" applyFill="1" applyBorder="1" applyAlignment="1"/>
    <xf numFmtId="0" fontId="0" fillId="6" borderId="0" xfId="0" applyFill="1"/>
    <xf numFmtId="0" fontId="15" fillId="6" borderId="1" xfId="0" applyFont="1" applyFill="1" applyBorder="1" applyAlignment="1">
      <alignment wrapText="1"/>
    </xf>
    <xf numFmtId="0" fontId="11" fillId="5" borderId="27" xfId="0" applyFont="1" applyFill="1" applyBorder="1" applyAlignment="1">
      <alignment horizontal="justify" vertical="center" wrapText="1"/>
    </xf>
    <xf numFmtId="0" fontId="0" fillId="5" borderId="28" xfId="0" applyFill="1" applyBorder="1"/>
    <xf numFmtId="0" fontId="9" fillId="9" borderId="2" xfId="0" applyFont="1" applyFill="1" applyBorder="1" applyAlignment="1">
      <alignment horizontal="center" vertical="center" textRotation="90"/>
    </xf>
    <xf numFmtId="0" fontId="0" fillId="9" borderId="1" xfId="0" applyFill="1" applyBorder="1"/>
    <xf numFmtId="168" fontId="0" fillId="6" borderId="1" xfId="0" applyNumberFormat="1" applyFill="1" applyBorder="1" applyAlignment="1">
      <alignment horizontal="center" vertical="center"/>
    </xf>
    <xf numFmtId="0" fontId="0" fillId="6" borderId="1" xfId="0" applyFill="1" applyBorder="1" applyAlignment="1">
      <alignment horizontal="center" vertical="center"/>
    </xf>
    <xf numFmtId="9" fontId="0" fillId="5" borderId="1" xfId="0" applyNumberFormat="1" applyFill="1" applyBorder="1" applyAlignment="1">
      <alignment horizontal="center" vertical="center"/>
    </xf>
    <xf numFmtId="9" fontId="0" fillId="5" borderId="9" xfId="0" applyNumberFormat="1" applyFill="1" applyBorder="1"/>
    <xf numFmtId="0" fontId="0" fillId="9" borderId="9" xfId="0" applyFill="1" applyBorder="1"/>
    <xf numFmtId="0" fontId="0" fillId="5" borderId="33" xfId="0" applyFill="1" applyBorder="1"/>
    <xf numFmtId="0" fontId="0" fillId="7" borderId="19" xfId="0" applyFill="1" applyBorder="1"/>
    <xf numFmtId="0" fontId="15" fillId="7" borderId="19" xfId="0" applyFont="1" applyFill="1" applyBorder="1" applyAlignment="1">
      <alignment vertical="top" wrapText="1"/>
    </xf>
    <xf numFmtId="0" fontId="15" fillId="7" borderId="19" xfId="0" applyFont="1" applyFill="1" applyBorder="1" applyAlignment="1">
      <alignment vertical="center" wrapText="1"/>
    </xf>
    <xf numFmtId="9" fontId="0" fillId="5" borderId="19" xfId="0" applyNumberFormat="1" applyFill="1" applyBorder="1" applyAlignment="1">
      <alignment vertical="center"/>
    </xf>
    <xf numFmtId="0" fontId="0" fillId="7" borderId="25" xfId="0" applyFill="1" applyBorder="1"/>
    <xf numFmtId="0" fontId="0" fillId="6" borderId="2" xfId="0" applyFill="1" applyBorder="1"/>
    <xf numFmtId="168" fontId="0" fillId="6" borderId="2" xfId="0" applyNumberFormat="1" applyFill="1" applyBorder="1" applyAlignment="1">
      <alignment horizontal="center" vertical="center"/>
    </xf>
    <xf numFmtId="0" fontId="0" fillId="6" borderId="2" xfId="0" applyFill="1" applyBorder="1" applyAlignment="1">
      <alignment horizontal="center" vertical="center"/>
    </xf>
    <xf numFmtId="0" fontId="0" fillId="6" borderId="27" xfId="0" applyFill="1" applyBorder="1"/>
    <xf numFmtId="0" fontId="0" fillId="6" borderId="28" xfId="0" applyFill="1" applyBorder="1"/>
    <xf numFmtId="0" fontId="15" fillId="6" borderId="4" xfId="0" applyFont="1" applyFill="1" applyBorder="1" applyAlignment="1">
      <alignment vertical="center" wrapText="1"/>
    </xf>
    <xf numFmtId="0" fontId="15" fillId="6" borderId="4" xfId="0" applyFont="1" applyFill="1" applyBorder="1" applyAlignment="1">
      <alignment horizontal="justify" vertical="center" wrapText="1"/>
    </xf>
    <xf numFmtId="9" fontId="0" fillId="5" borderId="4" xfId="0" applyNumberFormat="1" applyFill="1" applyBorder="1" applyAlignment="1">
      <alignment horizontal="center" vertical="center"/>
    </xf>
    <xf numFmtId="0" fontId="0" fillId="6" borderId="29" xfId="0" applyFill="1" applyBorder="1"/>
    <xf numFmtId="0" fontId="17" fillId="6" borderId="1" xfId="0" applyFont="1" applyFill="1" applyBorder="1" applyAlignment="1">
      <alignment vertical="center" wrapText="1"/>
    </xf>
    <xf numFmtId="0" fontId="19" fillId="4" borderId="2" xfId="0" applyFont="1" applyFill="1" applyBorder="1" applyAlignment="1">
      <alignment vertical="top" wrapText="1"/>
    </xf>
    <xf numFmtId="9" fontId="19" fillId="4" borderId="2" xfId="0" applyNumberFormat="1" applyFont="1" applyFill="1" applyBorder="1" applyAlignment="1">
      <alignment horizontal="center" vertical="top"/>
    </xf>
    <xf numFmtId="3" fontId="19" fillId="4" borderId="2" xfId="0" applyNumberFormat="1" applyFont="1" applyFill="1" applyBorder="1" applyAlignment="1">
      <alignment horizontal="justify" vertical="top" wrapText="1"/>
    </xf>
    <xf numFmtId="3" fontId="19" fillId="4" borderId="2" xfId="0" applyNumberFormat="1" applyFont="1" applyFill="1" applyBorder="1" applyAlignment="1">
      <alignment horizontal="left" vertical="top" wrapText="1"/>
    </xf>
    <xf numFmtId="9" fontId="19" fillId="4" borderId="2" xfId="0" applyNumberFormat="1" applyFont="1" applyFill="1" applyBorder="1" applyAlignment="1">
      <alignment horizontal="center" vertical="top" wrapText="1"/>
    </xf>
    <xf numFmtId="0" fontId="19" fillId="4" borderId="1" xfId="0" applyFont="1" applyFill="1" applyBorder="1" applyAlignment="1">
      <alignment vertical="top" wrapText="1"/>
    </xf>
    <xf numFmtId="9" fontId="19" fillId="4" borderId="1" xfId="0" applyNumberFormat="1" applyFont="1" applyFill="1" applyBorder="1" applyAlignment="1">
      <alignment horizontal="center" vertical="top"/>
    </xf>
    <xf numFmtId="3" fontId="19" fillId="4" borderId="1" xfId="0" applyNumberFormat="1" applyFont="1" applyFill="1" applyBorder="1" applyAlignment="1">
      <alignment horizontal="justify" vertical="top" wrapText="1"/>
    </xf>
    <xf numFmtId="3" fontId="19" fillId="4" borderId="1" xfId="0" applyNumberFormat="1" applyFont="1" applyFill="1" applyBorder="1" applyAlignment="1">
      <alignment horizontal="left" vertical="top" wrapText="1"/>
    </xf>
    <xf numFmtId="9" fontId="19" fillId="4" borderId="1" xfId="0" applyNumberFormat="1" applyFont="1" applyFill="1" applyBorder="1" applyAlignment="1">
      <alignment horizontal="center" vertical="top" wrapText="1"/>
    </xf>
    <xf numFmtId="1" fontId="19" fillId="4" borderId="1" xfId="0" applyNumberFormat="1" applyFont="1" applyFill="1" applyBorder="1" applyAlignment="1">
      <alignment horizontal="center" vertical="top" wrapText="1"/>
    </xf>
    <xf numFmtId="9" fontId="19" fillId="4" borderId="4" xfId="0" applyNumberFormat="1" applyFont="1" applyFill="1" applyBorder="1" applyAlignment="1">
      <alignment horizontal="center" vertical="top"/>
    </xf>
    <xf numFmtId="3" fontId="19" fillId="4" borderId="4" xfId="0" applyNumberFormat="1" applyFont="1" applyFill="1" applyBorder="1" applyAlignment="1">
      <alignment horizontal="justify" vertical="top" wrapText="1"/>
    </xf>
    <xf numFmtId="3" fontId="19" fillId="4" borderId="4" xfId="0" applyNumberFormat="1" applyFont="1" applyFill="1" applyBorder="1" applyAlignment="1">
      <alignment horizontal="left" vertical="top" wrapText="1"/>
    </xf>
    <xf numFmtId="9" fontId="19" fillId="4" borderId="4" xfId="0" applyNumberFormat="1" applyFont="1" applyFill="1" applyBorder="1" applyAlignment="1">
      <alignment horizontal="center" vertical="top" wrapText="1"/>
    </xf>
    <xf numFmtId="170" fontId="0" fillId="0" borderId="0" xfId="0" applyNumberFormat="1"/>
    <xf numFmtId="170" fontId="5" fillId="2" borderId="9" xfId="1" applyNumberFormat="1" applyFont="1" applyFill="1" applyBorder="1" applyAlignment="1">
      <alignment horizontal="center" vertical="center" wrapText="1"/>
    </xf>
    <xf numFmtId="170" fontId="19" fillId="4" borderId="1" xfId="0" applyNumberFormat="1" applyFont="1" applyFill="1" applyBorder="1" applyAlignment="1">
      <alignment vertical="top" wrapText="1"/>
    </xf>
    <xf numFmtId="0" fontId="20" fillId="10" borderId="1" xfId="0" applyFont="1" applyFill="1" applyBorder="1" applyAlignment="1">
      <alignment horizontal="center" vertical="center" wrapText="1"/>
    </xf>
    <xf numFmtId="0" fontId="15" fillId="8" borderId="11" xfId="0" applyFont="1" applyFill="1" applyBorder="1" applyAlignment="1">
      <alignment horizontal="left" vertical="center" wrapText="1"/>
    </xf>
    <xf numFmtId="0" fontId="15" fillId="6" borderId="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8" borderId="11" xfId="0" applyFont="1" applyFill="1" applyBorder="1" applyAlignment="1">
      <alignment horizontal="left" vertical="center" wrapText="1"/>
    </xf>
    <xf numFmtId="0" fontId="15" fillId="8" borderId="16"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7" borderId="10" xfId="0" applyFont="1" applyFill="1" applyBorder="1" applyAlignment="1">
      <alignment vertical="center" wrapText="1"/>
    </xf>
    <xf numFmtId="0" fontId="15" fillId="7" borderId="11" xfId="0" applyFont="1" applyFill="1" applyBorder="1" applyAlignment="1">
      <alignment vertical="center" wrapText="1"/>
    </xf>
    <xf numFmtId="0" fontId="15" fillId="7" borderId="16" xfId="0" applyFont="1" applyFill="1" applyBorder="1" applyAlignment="1">
      <alignment vertical="center" wrapText="1"/>
    </xf>
    <xf numFmtId="0" fontId="19" fillId="4" borderId="9" xfId="0" applyFont="1" applyFill="1" applyBorder="1" applyAlignment="1">
      <alignment vertical="center" wrapText="1"/>
    </xf>
    <xf numFmtId="0" fontId="0" fillId="0" borderId="0" xfId="0" applyBorder="1"/>
    <xf numFmtId="0" fontId="0" fillId="0" borderId="0" xfId="0" applyFill="1"/>
    <xf numFmtId="6" fontId="0" fillId="0" borderId="0" xfId="0" applyNumberFormat="1"/>
    <xf numFmtId="0" fontId="0" fillId="0" borderId="0" xfId="0" applyBorder="1" applyAlignment="1">
      <alignment horizontal="center" textRotation="255" wrapText="1"/>
    </xf>
    <xf numFmtId="6" fontId="21" fillId="0" borderId="0" xfId="0" applyNumberFormat="1" applyFont="1" applyBorder="1" applyAlignment="1">
      <alignment vertical="top" wrapText="1"/>
    </xf>
    <xf numFmtId="3" fontId="21" fillId="0" borderId="0" xfId="0" applyNumberFormat="1" applyFont="1" applyBorder="1" applyAlignment="1">
      <alignment horizontal="center"/>
    </xf>
    <xf numFmtId="0" fontId="0" fillId="0" borderId="1" xfId="0" applyBorder="1" applyAlignment="1">
      <alignment horizontal="center"/>
    </xf>
    <xf numFmtId="170" fontId="19" fillId="12" borderId="1" xfId="0" applyNumberFormat="1" applyFont="1" applyFill="1" applyBorder="1" applyAlignment="1">
      <alignment vertical="top" wrapText="1"/>
    </xf>
    <xf numFmtId="0" fontId="0" fillId="11" borderId="11" xfId="0" applyFill="1" applyBorder="1" applyAlignment="1">
      <alignment textRotation="255"/>
    </xf>
    <xf numFmtId="0" fontId="0" fillId="11" borderId="9" xfId="0" applyFill="1" applyBorder="1" applyAlignment="1"/>
    <xf numFmtId="0" fontId="0" fillId="11" borderId="11" xfId="0" applyFill="1" applyBorder="1" applyAlignment="1"/>
    <xf numFmtId="0" fontId="0" fillId="11" borderId="17" xfId="0" applyFill="1" applyBorder="1" applyAlignment="1">
      <alignment horizontal="center" textRotation="255"/>
    </xf>
    <xf numFmtId="0" fontId="15" fillId="7" borderId="0" xfId="0" applyFont="1" applyFill="1" applyBorder="1" applyAlignment="1">
      <alignment vertical="top" wrapText="1"/>
    </xf>
    <xf numFmtId="170" fontId="19" fillId="4" borderId="0" xfId="0" applyNumberFormat="1" applyFont="1" applyFill="1" applyBorder="1" applyAlignment="1">
      <alignment vertical="top" wrapText="1"/>
    </xf>
    <xf numFmtId="170" fontId="0" fillId="0" borderId="0" xfId="0" applyNumberFormat="1" applyBorder="1"/>
    <xf numFmtId="42" fontId="0" fillId="0" borderId="0" xfId="5" applyNumberFormat="1" applyFont="1" applyFill="1"/>
    <xf numFmtId="0" fontId="0" fillId="0" borderId="0" xfId="0" applyFill="1" applyBorder="1" applyAlignment="1">
      <alignment horizontal="left"/>
    </xf>
    <xf numFmtId="170" fontId="0" fillId="0" borderId="0" xfId="0" applyNumberFormat="1" applyFill="1"/>
    <xf numFmtId="42" fontId="0" fillId="0" borderId="21" xfId="5" applyNumberFormat="1" applyFont="1" applyFill="1" applyBorder="1"/>
    <xf numFmtId="42" fontId="0" fillId="0" borderId="22" xfId="5" applyNumberFormat="1" applyFont="1" applyFill="1" applyBorder="1"/>
    <xf numFmtId="0" fontId="12" fillId="0" borderId="9" xfId="0"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9" xfId="1" applyFont="1" applyFill="1" applyBorder="1" applyAlignment="1">
      <alignment horizontal="center" vertical="center" wrapText="1"/>
    </xf>
    <xf numFmtId="170" fontId="5" fillId="0" borderId="9" xfId="1" applyNumberFormat="1" applyFont="1" applyFill="1" applyBorder="1" applyAlignment="1">
      <alignment horizontal="center" vertical="center" wrapText="1"/>
    </xf>
    <xf numFmtId="0" fontId="5" fillId="0" borderId="9" xfId="1" applyFont="1" applyFill="1" applyBorder="1" applyAlignment="1">
      <alignment horizontal="center" vertical="center" textRotation="90" wrapText="1"/>
    </xf>
    <xf numFmtId="0" fontId="9" fillId="0" borderId="9" xfId="0" applyFont="1" applyFill="1" applyBorder="1" applyAlignment="1">
      <alignment horizontal="center" vertical="center" textRotation="90"/>
    </xf>
    <xf numFmtId="170" fontId="19" fillId="0" borderId="1" xfId="0" applyNumberFormat="1" applyFont="1" applyFill="1" applyBorder="1" applyAlignment="1">
      <alignment vertical="top" wrapText="1"/>
    </xf>
    <xf numFmtId="3" fontId="5" fillId="0" borderId="2" xfId="1" applyNumberFormat="1" applyFont="1" applyFill="1" applyBorder="1" applyAlignment="1">
      <alignment horizontal="center" vertical="center" textRotation="90" wrapText="1"/>
    </xf>
    <xf numFmtId="0" fontId="0" fillId="0" borderId="1" xfId="0" applyFill="1" applyBorder="1"/>
    <xf numFmtId="0" fontId="0" fillId="0" borderId="2" xfId="0" applyFill="1" applyBorder="1"/>
    <xf numFmtId="42" fontId="0" fillId="0" borderId="1" xfId="0" applyNumberFormat="1" applyFill="1" applyBorder="1"/>
    <xf numFmtId="0" fontId="0" fillId="0" borderId="4" xfId="0" applyFill="1" applyBorder="1"/>
    <xf numFmtId="0" fontId="0" fillId="0" borderId="19" xfId="0" applyFill="1" applyBorder="1"/>
    <xf numFmtId="0" fontId="15" fillId="0" borderId="1" xfId="0" applyFont="1" applyFill="1" applyBorder="1" applyAlignment="1">
      <alignment wrapText="1"/>
    </xf>
    <xf numFmtId="0" fontId="15" fillId="0" borderId="0" xfId="0" applyFont="1" applyFill="1" applyAlignment="1">
      <alignment wrapText="1"/>
    </xf>
    <xf numFmtId="0" fontId="15" fillId="0" borderId="2" xfId="0" applyFont="1" applyFill="1" applyBorder="1" applyAlignment="1">
      <alignment wrapText="1"/>
    </xf>
    <xf numFmtId="37" fontId="0" fillId="0" borderId="0" xfId="0" applyNumberFormat="1" applyFill="1"/>
    <xf numFmtId="0" fontId="0" fillId="0" borderId="11" xfId="0" applyBorder="1" applyAlignment="1">
      <alignment horizontal="center" vertical="center"/>
    </xf>
    <xf numFmtId="4" fontId="1" fillId="3" borderId="12" xfId="1" applyNumberFormat="1" applyFont="1" applyFill="1" applyBorder="1" applyAlignment="1">
      <alignment horizontal="center" vertical="top" textRotation="90" wrapText="1"/>
    </xf>
    <xf numFmtId="37" fontId="0" fillId="0" borderId="11" xfId="5" applyNumberFormat="1" applyFont="1" applyBorder="1" applyAlignment="1">
      <alignment horizontal="center" vertical="center"/>
    </xf>
    <xf numFmtId="42" fontId="0" fillId="0" borderId="11" xfId="5" applyNumberFormat="1" applyFont="1" applyBorder="1" applyAlignment="1">
      <alignment horizontal="center" vertical="center"/>
    </xf>
    <xf numFmtId="42" fontId="0" fillId="0" borderId="11" xfId="5" applyNumberFormat="1" applyFont="1" applyBorder="1" applyAlignment="1">
      <alignment horizontal="center"/>
    </xf>
    <xf numFmtId="0" fontId="15" fillId="6" borderId="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8" borderId="11" xfId="0" applyFont="1" applyFill="1" applyBorder="1" applyAlignment="1">
      <alignment horizontal="left" vertical="center" wrapText="1"/>
    </xf>
    <xf numFmtId="0" fontId="15" fillId="8" borderId="16" xfId="0" applyFont="1" applyFill="1" applyBorder="1" applyAlignment="1">
      <alignment horizontal="left" vertical="center" wrapText="1"/>
    </xf>
    <xf numFmtId="0" fontId="15" fillId="6" borderId="1" xfId="0" applyFont="1" applyFill="1" applyBorder="1" applyAlignment="1">
      <alignment horizontal="left" vertical="center" wrapText="1"/>
    </xf>
    <xf numFmtId="170" fontId="0" fillId="0" borderId="0" xfId="5" applyNumberFormat="1" applyFont="1"/>
    <xf numFmtId="0" fontId="16" fillId="4" borderId="10" xfId="0" applyFont="1" applyFill="1" applyBorder="1" applyAlignment="1">
      <alignment vertical="center" wrapText="1"/>
    </xf>
    <xf numFmtId="0" fontId="16" fillId="4" borderId="11" xfId="0" applyFont="1" applyFill="1" applyBorder="1" applyAlignment="1">
      <alignment vertical="center" wrapText="1"/>
    </xf>
    <xf numFmtId="0" fontId="16" fillId="4" borderId="16" xfId="0" applyFont="1" applyFill="1" applyBorder="1" applyAlignment="1">
      <alignment vertical="center" wrapText="1"/>
    </xf>
    <xf numFmtId="0" fontId="16" fillId="6" borderId="10" xfId="0" applyFont="1" applyFill="1" applyBorder="1" applyAlignment="1">
      <alignment vertical="top" wrapText="1"/>
    </xf>
    <xf numFmtId="0" fontId="16" fillId="6" borderId="11" xfId="0" applyFont="1" applyFill="1" applyBorder="1" applyAlignment="1">
      <alignment vertical="top" wrapText="1"/>
    </xf>
    <xf numFmtId="0" fontId="16" fillId="6" borderId="16" xfId="0" applyFont="1" applyFill="1" applyBorder="1" applyAlignment="1">
      <alignment vertical="top" wrapText="1"/>
    </xf>
    <xf numFmtId="0" fontId="19" fillId="4" borderId="10" xfId="1" applyFont="1" applyFill="1" applyBorder="1" applyAlignment="1">
      <alignment vertical="center" wrapText="1"/>
    </xf>
    <xf numFmtId="0" fontId="19" fillId="4" borderId="11" xfId="1" applyFont="1" applyFill="1" applyBorder="1" applyAlignment="1">
      <alignment vertical="center" wrapText="1"/>
    </xf>
    <xf numFmtId="0" fontId="19" fillId="4" borderId="16" xfId="1" applyFont="1" applyFill="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vertical="top" wrapText="1"/>
    </xf>
    <xf numFmtId="0" fontId="15" fillId="0" borderId="10" xfId="0" applyFont="1" applyFill="1" applyBorder="1" applyAlignment="1">
      <alignment vertical="center" wrapText="1"/>
    </xf>
    <xf numFmtId="0" fontId="19" fillId="0" borderId="10" xfId="1" applyFont="1" applyFill="1" applyBorder="1" applyAlignment="1">
      <alignment vertical="center" wrapText="1"/>
    </xf>
    <xf numFmtId="170" fontId="19" fillId="0" borderId="0" xfId="0" applyNumberFormat="1" applyFont="1" applyFill="1" applyBorder="1" applyAlignment="1">
      <alignment vertical="top" wrapText="1"/>
    </xf>
    <xf numFmtId="0" fontId="19" fillId="0" borderId="2" xfId="1" applyFont="1" applyFill="1" applyBorder="1" applyAlignment="1">
      <alignment horizontal="left" vertical="center" wrapText="1"/>
    </xf>
    <xf numFmtId="9" fontId="14" fillId="0" borderId="2" xfId="1" applyNumberFormat="1" applyFont="1" applyFill="1" applyBorder="1" applyAlignment="1">
      <alignment horizontal="center" vertical="center" textRotation="90" wrapText="1"/>
    </xf>
    <xf numFmtId="9" fontId="19" fillId="0" borderId="2" xfId="1" applyNumberFormat="1" applyFont="1" applyFill="1" applyBorder="1" applyAlignment="1">
      <alignment horizontal="center" vertical="center" wrapText="1"/>
    </xf>
    <xf numFmtId="3" fontId="19" fillId="0" borderId="2" xfId="1" applyNumberFormat="1" applyFont="1" applyFill="1" applyBorder="1" applyAlignment="1">
      <alignment horizontal="center" vertical="top" wrapText="1"/>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3" fontId="15" fillId="0" borderId="1" xfId="0" applyNumberFormat="1" applyFont="1" applyFill="1" applyBorder="1" applyAlignment="1">
      <alignment vertical="top" wrapText="1"/>
    </xf>
    <xf numFmtId="0" fontId="15" fillId="0" borderId="9" xfId="0" applyFont="1" applyFill="1" applyBorder="1" applyAlignment="1">
      <alignment horizontal="left" vertical="center" wrapText="1"/>
    </xf>
    <xf numFmtId="9" fontId="15" fillId="0" borderId="9" xfId="0" applyNumberFormat="1" applyFont="1" applyFill="1" applyBorder="1" applyAlignment="1">
      <alignment horizontal="center" vertical="center" wrapText="1"/>
    </xf>
    <xf numFmtId="0" fontId="15" fillId="0" borderId="9" xfId="0" applyFont="1" applyFill="1" applyBorder="1" applyAlignment="1">
      <alignment vertical="center" wrapText="1"/>
    </xf>
    <xf numFmtId="9" fontId="15" fillId="0" borderId="9" xfId="0" applyNumberFormat="1" applyFont="1" applyFill="1" applyBorder="1" applyAlignment="1">
      <alignment vertical="center" wrapText="1"/>
    </xf>
    <xf numFmtId="4" fontId="15" fillId="0" borderId="9" xfId="0" applyNumberFormat="1" applyFont="1" applyFill="1" applyBorder="1" applyAlignment="1">
      <alignment vertical="top" wrapText="1"/>
    </xf>
    <xf numFmtId="0" fontId="15" fillId="0" borderId="5" xfId="0" applyFont="1" applyFill="1" applyBorder="1" applyAlignment="1">
      <alignment horizontal="left" vertical="center" wrapText="1"/>
    </xf>
    <xf numFmtId="0" fontId="15" fillId="0" borderId="2" xfId="0" applyFont="1" applyFill="1" applyBorder="1" applyAlignment="1">
      <alignment vertical="top" wrapText="1"/>
    </xf>
    <xf numFmtId="0" fontId="19" fillId="0" borderId="27" xfId="1" applyFont="1" applyFill="1" applyBorder="1" applyAlignment="1">
      <alignment horizontal="justify" vertical="top" wrapText="1"/>
    </xf>
    <xf numFmtId="0" fontId="15" fillId="0" borderId="6" xfId="0" applyFont="1" applyFill="1" applyBorder="1" applyAlignment="1">
      <alignment horizontal="left" vertical="center" wrapText="1"/>
    </xf>
    <xf numFmtId="0" fontId="15" fillId="0" borderId="1" xfId="0" applyFont="1" applyFill="1" applyBorder="1" applyAlignment="1">
      <alignment vertical="top" wrapText="1"/>
    </xf>
    <xf numFmtId="0" fontId="19" fillId="0" borderId="28" xfId="1" applyFont="1" applyFill="1" applyBorder="1" applyAlignment="1">
      <alignment horizontal="justify" vertical="top" wrapText="1"/>
    </xf>
    <xf numFmtId="0" fontId="15" fillId="0" borderId="3" xfId="0" applyFont="1" applyFill="1" applyBorder="1" applyAlignment="1">
      <alignment horizontal="left" vertical="center" wrapText="1"/>
    </xf>
    <xf numFmtId="0" fontId="15" fillId="0" borderId="4" xfId="0" applyFont="1" applyFill="1" applyBorder="1" applyAlignment="1">
      <alignment vertical="top" wrapText="1"/>
    </xf>
    <xf numFmtId="0" fontId="19" fillId="0" borderId="29" xfId="1" applyFont="1" applyFill="1" applyBorder="1" applyAlignment="1">
      <alignment horizontal="justify" vertical="top" wrapText="1"/>
    </xf>
    <xf numFmtId="0" fontId="15" fillId="0" borderId="2" xfId="0" applyFont="1" applyFill="1" applyBorder="1" applyAlignment="1">
      <alignment vertical="center" wrapText="1"/>
    </xf>
    <xf numFmtId="0" fontId="3" fillId="0" borderId="2" xfId="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9" xfId="0" applyFont="1" applyFill="1" applyBorder="1" applyAlignment="1">
      <alignment vertical="center" wrapText="1"/>
    </xf>
    <xf numFmtId="0" fontId="15"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justify" vertical="center" wrapText="1"/>
    </xf>
    <xf numFmtId="0" fontId="15" fillId="0" borderId="19" xfId="0" applyFont="1" applyFill="1" applyBorder="1" applyAlignment="1">
      <alignment vertical="top" wrapText="1"/>
    </xf>
    <xf numFmtId="0" fontId="15" fillId="0" borderId="19"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6" xfId="0" applyFont="1" applyFill="1" applyBorder="1" applyAlignment="1">
      <alignment vertical="center" wrapText="1"/>
    </xf>
    <xf numFmtId="0" fontId="15" fillId="0" borderId="11" xfId="0" applyFont="1" applyFill="1" applyBorder="1" applyAlignment="1">
      <alignment vertical="top" wrapText="1"/>
    </xf>
    <xf numFmtId="0" fontId="15" fillId="0" borderId="2" xfId="0" applyFont="1" applyFill="1" applyBorder="1" applyAlignment="1">
      <alignment horizontal="left" vertical="center" wrapText="1"/>
    </xf>
    <xf numFmtId="0" fontId="19" fillId="0" borderId="2" xfId="0" applyFont="1" applyFill="1" applyBorder="1" applyAlignment="1">
      <alignment vertical="top" wrapText="1"/>
    </xf>
    <xf numFmtId="3" fontId="19" fillId="0" borderId="2" xfId="0" applyNumberFormat="1" applyFont="1" applyFill="1" applyBorder="1" applyAlignment="1">
      <alignment horizontal="justify" vertical="top" wrapText="1"/>
    </xf>
    <xf numFmtId="3" fontId="19" fillId="0" borderId="2" xfId="0" applyNumberFormat="1" applyFont="1" applyFill="1" applyBorder="1" applyAlignment="1">
      <alignment horizontal="left" vertical="top" wrapText="1"/>
    </xf>
    <xf numFmtId="9" fontId="19" fillId="0" borderId="2" xfId="0" applyNumberFormat="1" applyFont="1" applyFill="1" applyBorder="1" applyAlignment="1">
      <alignment horizontal="center" vertical="top" wrapText="1"/>
    </xf>
    <xf numFmtId="0" fontId="19" fillId="0" borderId="1" xfId="0" applyFont="1" applyFill="1" applyBorder="1" applyAlignment="1">
      <alignment vertical="top" wrapText="1"/>
    </xf>
    <xf numFmtId="3" fontId="19" fillId="0" borderId="1" xfId="0" applyNumberFormat="1" applyFont="1" applyFill="1" applyBorder="1" applyAlignment="1">
      <alignment horizontal="justify" vertical="top" wrapText="1"/>
    </xf>
    <xf numFmtId="3" fontId="19" fillId="0" borderId="1" xfId="0" applyNumberFormat="1" applyFont="1" applyFill="1" applyBorder="1" applyAlignment="1">
      <alignment horizontal="left" vertical="top" wrapText="1"/>
    </xf>
    <xf numFmtId="9" fontId="19" fillId="0" borderId="1"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top" wrapText="1"/>
    </xf>
    <xf numFmtId="3" fontId="19" fillId="0" borderId="4" xfId="0" applyNumberFormat="1" applyFont="1" applyFill="1" applyBorder="1" applyAlignment="1">
      <alignment horizontal="justify" vertical="top" wrapText="1"/>
    </xf>
    <xf numFmtId="3" fontId="19" fillId="0" borderId="4" xfId="0" applyNumberFormat="1" applyFont="1" applyFill="1" applyBorder="1" applyAlignment="1">
      <alignment horizontal="left" vertical="top" wrapText="1"/>
    </xf>
    <xf numFmtId="9" fontId="19" fillId="0" borderId="4" xfId="0" applyNumberFormat="1" applyFont="1" applyFill="1" applyBorder="1" applyAlignment="1">
      <alignment horizontal="center" vertical="top"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top"/>
    </xf>
    <xf numFmtId="0" fontId="15" fillId="0" borderId="1" xfId="0" applyFont="1" applyFill="1" applyBorder="1" applyAlignment="1">
      <alignment horizontal="center" vertical="center"/>
    </xf>
    <xf numFmtId="3" fontId="15" fillId="0" borderId="1" xfId="0" applyNumberFormat="1" applyFont="1" applyFill="1" applyBorder="1" applyAlignment="1">
      <alignment horizontal="left" vertical="top"/>
    </xf>
    <xf numFmtId="0" fontId="15" fillId="0" borderId="28"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9" fontId="15" fillId="0" borderId="1" xfId="0" applyNumberFormat="1" applyFont="1" applyFill="1" applyBorder="1" applyAlignment="1">
      <alignment horizontal="center" vertical="top"/>
    </xf>
    <xf numFmtId="3" fontId="19" fillId="0" borderId="1" xfId="0" applyNumberFormat="1" applyFont="1" applyFill="1" applyBorder="1" applyAlignment="1">
      <alignment horizontal="left" vertical="top"/>
    </xf>
    <xf numFmtId="171" fontId="19" fillId="0" borderId="1" xfId="3" applyNumberFormat="1" applyFont="1" applyFill="1" applyBorder="1" applyAlignment="1">
      <alignment vertical="center" wrapText="1"/>
    </xf>
    <xf numFmtId="1" fontId="15" fillId="0" borderId="1" xfId="0" applyNumberFormat="1" applyFont="1" applyFill="1" applyBorder="1" applyAlignment="1">
      <alignment horizontal="center" vertical="top"/>
    </xf>
    <xf numFmtId="3" fontId="17" fillId="0" borderId="1" xfId="0" applyNumberFormat="1" applyFont="1" applyFill="1" applyBorder="1" applyAlignment="1">
      <alignment horizontal="left" vertical="top"/>
    </xf>
    <xf numFmtId="171" fontId="19" fillId="0" borderId="4" xfId="3" applyNumberFormat="1" applyFont="1" applyFill="1" applyBorder="1" applyAlignment="1">
      <alignment horizontal="left" vertical="center" wrapText="1"/>
    </xf>
    <xf numFmtId="0" fontId="15" fillId="0" borderId="4" xfId="0" applyFont="1" applyFill="1" applyBorder="1" applyAlignment="1">
      <alignment horizontal="left" vertical="top" wrapText="1"/>
    </xf>
    <xf numFmtId="0" fontId="15" fillId="0" borderId="4" xfId="0" applyFont="1" applyFill="1" applyBorder="1" applyAlignment="1">
      <alignment horizontal="left" vertical="top"/>
    </xf>
    <xf numFmtId="0" fontId="15" fillId="0" borderId="4" xfId="0" applyFont="1" applyFill="1" applyBorder="1" applyAlignment="1">
      <alignment horizontal="center" vertical="top"/>
    </xf>
    <xf numFmtId="3" fontId="19" fillId="0" borderId="4" xfId="0" applyNumberFormat="1" applyFont="1" applyFill="1" applyBorder="1" applyAlignment="1">
      <alignment horizontal="left" vertical="top"/>
    </xf>
    <xf numFmtId="3" fontId="15" fillId="0" borderId="4" xfId="0" applyNumberFormat="1" applyFont="1" applyFill="1" applyBorder="1" applyAlignment="1">
      <alignment horizontal="left" vertical="top"/>
    </xf>
    <xf numFmtId="0" fontId="15" fillId="0" borderId="29" xfId="0" applyFont="1" applyFill="1" applyBorder="1" applyAlignment="1">
      <alignment horizontal="center" vertical="center" wrapText="1"/>
    </xf>
    <xf numFmtId="168" fontId="19" fillId="0" borderId="2" xfId="0" applyNumberFormat="1" applyFont="1" applyFill="1" applyBorder="1" applyAlignment="1">
      <alignment horizontal="center" vertical="top" wrapText="1"/>
    </xf>
    <xf numFmtId="1" fontId="15" fillId="0" borderId="2" xfId="0" applyNumberFormat="1" applyFont="1" applyFill="1" applyBorder="1" applyAlignment="1">
      <alignment horizontal="center" vertical="top" wrapText="1"/>
    </xf>
    <xf numFmtId="9" fontId="15" fillId="0" borderId="1" xfId="0" applyNumberFormat="1" applyFont="1" applyFill="1" applyBorder="1" applyAlignment="1">
      <alignment horizontal="center" vertical="top" wrapText="1"/>
    </xf>
    <xf numFmtId="1" fontId="15" fillId="0" borderId="1" xfId="0" applyNumberFormat="1" applyFont="1" applyFill="1" applyBorder="1" applyAlignment="1">
      <alignment horizontal="center" vertical="top" wrapText="1"/>
    </xf>
    <xf numFmtId="172" fontId="15" fillId="0" borderId="1" xfId="6" applyNumberFormat="1" applyFont="1" applyFill="1" applyBorder="1" applyAlignment="1">
      <alignment horizontal="center" vertical="center" wrapText="1"/>
    </xf>
    <xf numFmtId="9" fontId="15" fillId="0" borderId="4" xfId="0" applyNumberFormat="1" applyFont="1" applyFill="1" applyBorder="1" applyAlignment="1">
      <alignment horizontal="center" vertical="top" wrapText="1"/>
    </xf>
    <xf numFmtId="172" fontId="15" fillId="0" borderId="4" xfId="6" applyNumberFormat="1" applyFont="1" applyFill="1" applyBorder="1" applyAlignment="1">
      <alignment horizontal="center" vertical="center" wrapText="1"/>
    </xf>
    <xf numFmtId="0" fontId="19" fillId="0" borderId="19" xfId="0" applyFont="1" applyFill="1" applyBorder="1" applyAlignment="1" applyProtection="1">
      <alignment vertical="center" wrapText="1"/>
      <protection locked="0"/>
    </xf>
    <xf numFmtId="3" fontId="19" fillId="0" borderId="19" xfId="0" applyNumberFormat="1" applyFont="1" applyFill="1" applyBorder="1" applyAlignment="1">
      <alignment horizontal="justify" vertical="top" wrapText="1"/>
    </xf>
    <xf numFmtId="0" fontId="15" fillId="0" borderId="19" xfId="0" applyFont="1" applyFill="1" applyBorder="1" applyAlignment="1">
      <alignment wrapText="1"/>
    </xf>
    <xf numFmtId="0" fontId="19" fillId="0" borderId="19" xfId="0" applyFont="1" applyFill="1" applyBorder="1" applyAlignment="1">
      <alignment horizontal="left" vertical="top" wrapText="1"/>
    </xf>
    <xf numFmtId="169" fontId="19" fillId="0" borderId="19" xfId="0" applyNumberFormat="1" applyFont="1" applyFill="1" applyBorder="1" applyAlignment="1">
      <alignment horizontal="left" vertical="top" wrapText="1"/>
    </xf>
    <xf numFmtId="9" fontId="19" fillId="0" borderId="19" xfId="0" applyNumberFormat="1" applyFont="1" applyFill="1" applyBorder="1" applyAlignment="1">
      <alignment horizontal="left" vertical="top" wrapText="1"/>
    </xf>
    <xf numFmtId="3" fontId="19" fillId="0" borderId="19" xfId="0" applyNumberFormat="1" applyFont="1" applyFill="1" applyBorder="1" applyAlignment="1">
      <alignment vertical="top" wrapText="1"/>
    </xf>
    <xf numFmtId="171" fontId="19" fillId="0" borderId="19" xfId="6" applyNumberFormat="1" applyFont="1" applyFill="1" applyBorder="1" applyAlignment="1">
      <alignment horizontal="center" vertical="top"/>
    </xf>
    <xf numFmtId="171" fontId="24" fillId="0" borderId="19" xfId="6" applyNumberFormat="1" applyFont="1" applyFill="1" applyBorder="1" applyAlignment="1">
      <alignment horizontal="center" vertical="top"/>
    </xf>
    <xf numFmtId="0" fontId="25" fillId="0" borderId="19" xfId="0" applyFont="1" applyFill="1" applyBorder="1" applyAlignment="1">
      <alignment horizontal="center" wrapText="1"/>
    </xf>
    <xf numFmtId="0" fontId="15" fillId="0" borderId="24" xfId="0" applyFont="1" applyFill="1" applyBorder="1" applyAlignment="1">
      <alignment horizontal="center" vertical="center" wrapText="1"/>
    </xf>
    <xf numFmtId="0" fontId="19" fillId="0" borderId="1" xfId="0" applyFont="1" applyFill="1" applyBorder="1" applyAlignment="1" applyProtection="1">
      <alignment vertical="center" wrapText="1"/>
      <protection locked="0"/>
    </xf>
    <xf numFmtId="0" fontId="19" fillId="0" borderId="1" xfId="0" applyFont="1" applyFill="1" applyBorder="1" applyAlignment="1">
      <alignment horizontal="left" vertical="top" wrapText="1"/>
    </xf>
    <xf numFmtId="169" fontId="19" fillId="0" borderId="1" xfId="0" applyNumberFormat="1" applyFont="1" applyFill="1" applyBorder="1" applyAlignment="1">
      <alignment horizontal="left" vertical="top" wrapText="1"/>
    </xf>
    <xf numFmtId="9" fontId="19" fillId="0" borderId="1" xfId="0" applyNumberFormat="1" applyFont="1" applyFill="1" applyBorder="1" applyAlignment="1">
      <alignment horizontal="left" vertical="top" wrapText="1"/>
    </xf>
    <xf numFmtId="3" fontId="19" fillId="0" borderId="1" xfId="0" applyNumberFormat="1" applyFont="1" applyFill="1" applyBorder="1" applyAlignment="1">
      <alignment vertical="top" wrapText="1"/>
    </xf>
    <xf numFmtId="171" fontId="19" fillId="0" borderId="1" xfId="6" applyNumberFormat="1" applyFont="1" applyFill="1" applyBorder="1" applyAlignment="1">
      <alignment horizontal="center" vertical="top"/>
    </xf>
    <xf numFmtId="0" fontId="25" fillId="0" borderId="1" xfId="0" applyFont="1" applyFill="1" applyBorder="1" applyAlignment="1">
      <alignment horizontal="center" wrapText="1"/>
    </xf>
    <xf numFmtId="0" fontId="19" fillId="0" borderId="9" xfId="0" applyFont="1" applyFill="1" applyBorder="1" applyAlignment="1" applyProtection="1">
      <alignment vertical="center" wrapText="1"/>
      <protection locked="0"/>
    </xf>
    <xf numFmtId="3" fontId="19" fillId="0" borderId="9" xfId="0" applyNumberFormat="1" applyFont="1" applyFill="1" applyBorder="1" applyAlignment="1">
      <alignment horizontal="justify" vertical="top" wrapText="1"/>
    </xf>
    <xf numFmtId="0" fontId="15" fillId="0" borderId="9" xfId="0" applyFont="1" applyFill="1" applyBorder="1" applyAlignment="1">
      <alignment wrapText="1"/>
    </xf>
    <xf numFmtId="3" fontId="19" fillId="0" borderId="9" xfId="0" applyNumberFormat="1" applyFont="1" applyFill="1" applyBorder="1" applyAlignment="1">
      <alignment horizontal="left" vertical="top" wrapText="1"/>
    </xf>
    <xf numFmtId="1" fontId="19" fillId="0" borderId="9" xfId="0" applyNumberFormat="1" applyFont="1" applyFill="1" applyBorder="1" applyAlignment="1">
      <alignment horizontal="left" vertical="top" wrapText="1"/>
    </xf>
    <xf numFmtId="3" fontId="19" fillId="0" borderId="9" xfId="0" applyNumberFormat="1" applyFont="1" applyFill="1" applyBorder="1" applyAlignment="1">
      <alignment vertical="top" wrapText="1"/>
    </xf>
    <xf numFmtId="3" fontId="19" fillId="0" borderId="9" xfId="0" applyNumberFormat="1" applyFont="1" applyFill="1" applyBorder="1" applyAlignment="1">
      <alignment horizontal="center" vertical="top"/>
    </xf>
    <xf numFmtId="171" fontId="19" fillId="0" borderId="9" xfId="6" applyNumberFormat="1" applyFont="1" applyFill="1" applyBorder="1" applyAlignment="1">
      <alignment horizontal="center" vertical="top"/>
    </xf>
    <xf numFmtId="0" fontId="15" fillId="0" borderId="33"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5" fillId="0" borderId="10" xfId="0" applyFont="1" applyFill="1" applyBorder="1" applyAlignment="1">
      <alignment wrapText="1"/>
    </xf>
    <xf numFmtId="1" fontId="15" fillId="0" borderId="10" xfId="0" applyNumberFormat="1" applyFont="1" applyFill="1" applyBorder="1" applyAlignment="1">
      <alignment horizontal="center" vertical="center" wrapText="1"/>
    </xf>
    <xf numFmtId="172" fontId="15" fillId="0" borderId="10" xfId="6" applyNumberFormat="1" applyFont="1" applyFill="1" applyBorder="1" applyAlignment="1">
      <alignment horizontal="center" vertical="center" wrapText="1"/>
    </xf>
    <xf numFmtId="169" fontId="15" fillId="0" borderId="34" xfId="0" applyNumberFormat="1" applyFont="1" applyFill="1" applyBorder="1" applyAlignment="1">
      <alignment horizontal="center" vertical="center" wrapText="1"/>
    </xf>
    <xf numFmtId="0" fontId="19" fillId="0" borderId="36" xfId="0" applyFont="1" applyFill="1" applyBorder="1" applyAlignment="1">
      <alignment horizontal="left" vertical="top" wrapText="1"/>
    </xf>
    <xf numFmtId="172" fontId="15" fillId="0" borderId="2" xfId="6" applyNumberFormat="1" applyFont="1" applyFill="1" applyBorder="1" applyAlignment="1">
      <alignment horizontal="center" vertical="top" wrapText="1"/>
    </xf>
    <xf numFmtId="0" fontId="15" fillId="0" borderId="27" xfId="0" applyFont="1" applyFill="1" applyBorder="1" applyAlignment="1">
      <alignment horizontal="center" vertical="center" wrapText="1"/>
    </xf>
    <xf numFmtId="0" fontId="19" fillId="0" borderId="1" xfId="0" applyFont="1" applyFill="1" applyBorder="1" applyAlignment="1">
      <alignment horizontal="justify" vertical="top"/>
    </xf>
    <xf numFmtId="1" fontId="15" fillId="0" borderId="1" xfId="0" applyNumberFormat="1" applyFont="1" applyFill="1" applyBorder="1" applyAlignment="1">
      <alignment horizontal="center" vertical="center" wrapText="1"/>
    </xf>
    <xf numFmtId="0" fontId="15" fillId="0" borderId="29" xfId="0" applyFont="1" applyFill="1" applyBorder="1" applyAlignment="1">
      <alignment wrapText="1"/>
    </xf>
    <xf numFmtId="1" fontId="15" fillId="0" borderId="2" xfId="0" applyNumberFormat="1" applyFont="1" applyFill="1" applyBorder="1" applyAlignment="1">
      <alignment horizontal="center" vertical="center" wrapText="1"/>
    </xf>
    <xf numFmtId="172" fontId="15" fillId="0" borderId="2" xfId="6" applyNumberFormat="1" applyFont="1" applyFill="1" applyBorder="1" applyAlignment="1">
      <alignment horizontal="center" vertical="center" wrapText="1"/>
    </xf>
    <xf numFmtId="1" fontId="15" fillId="0" borderId="4" xfId="0" applyNumberFormat="1" applyFont="1" applyFill="1" applyBorder="1" applyAlignment="1">
      <alignment horizontal="center" vertical="top" wrapText="1"/>
    </xf>
    <xf numFmtId="172" fontId="15" fillId="0" borderId="4" xfId="6" applyNumberFormat="1" applyFont="1" applyFill="1" applyBorder="1" applyAlignment="1">
      <alignment horizontal="center" vertical="top" wrapText="1"/>
    </xf>
    <xf numFmtId="0" fontId="26" fillId="0" borderId="1" xfId="0" applyFont="1" applyFill="1" applyBorder="1"/>
    <xf numFmtId="4" fontId="26" fillId="0" borderId="1" xfId="0" applyNumberFormat="1" applyFont="1" applyFill="1" applyBorder="1" applyAlignment="1">
      <alignment textRotation="90"/>
    </xf>
    <xf numFmtId="0" fontId="26" fillId="0" borderId="1" xfId="0" applyFont="1" applyFill="1" applyBorder="1" applyAlignment="1">
      <alignment textRotation="90"/>
    </xf>
    <xf numFmtId="4" fontId="30" fillId="0" borderId="1" xfId="0" applyNumberFormat="1" applyFont="1" applyFill="1" applyBorder="1" applyAlignment="1">
      <alignment textRotation="90"/>
    </xf>
    <xf numFmtId="4" fontId="1" fillId="0" borderId="1" xfId="0" applyNumberFormat="1" applyFont="1" applyFill="1" applyBorder="1" applyAlignment="1">
      <alignment textRotation="90"/>
    </xf>
    <xf numFmtId="0" fontId="19" fillId="0" borderId="1" xfId="0" applyFont="1" applyFill="1" applyBorder="1" applyAlignment="1">
      <alignment vertical="center" wrapText="1"/>
    </xf>
    <xf numFmtId="0" fontId="21" fillId="0" borderId="0" xfId="0" applyFont="1" applyFill="1"/>
    <xf numFmtId="9" fontId="32" fillId="0" borderId="9" xfId="1" applyNumberFormat="1" applyFont="1" applyFill="1" applyBorder="1" applyAlignment="1">
      <alignment horizontal="center" vertical="top" wrapText="1"/>
    </xf>
    <xf numFmtId="0" fontId="31" fillId="0" borderId="11" xfId="1" applyFont="1" applyFill="1" applyBorder="1"/>
    <xf numFmtId="0" fontId="27" fillId="0" borderId="2" xfId="1" applyFont="1" applyFill="1" applyBorder="1" applyAlignment="1">
      <alignment horizontal="center" vertical="center"/>
    </xf>
    <xf numFmtId="0" fontId="21" fillId="0" borderId="1" xfId="0" applyFont="1" applyFill="1" applyBorder="1"/>
    <xf numFmtId="0" fontId="21" fillId="0" borderId="9" xfId="0" applyFont="1" applyFill="1" applyBorder="1"/>
    <xf numFmtId="0" fontId="21" fillId="0" borderId="2" xfId="0" applyFont="1" applyFill="1" applyBorder="1"/>
    <xf numFmtId="0" fontId="21" fillId="0" borderId="4" xfId="0" applyFont="1" applyFill="1" applyBorder="1"/>
    <xf numFmtId="0" fontId="21" fillId="0" borderId="19" xfId="0" applyFont="1" applyFill="1" applyBorder="1"/>
    <xf numFmtId="9" fontId="32" fillId="0" borderId="2" xfId="0" applyNumberFormat="1" applyFont="1" applyFill="1" applyBorder="1" applyAlignment="1">
      <alignment horizontal="center" vertical="top"/>
    </xf>
    <xf numFmtId="9" fontId="32" fillId="0" borderId="1" xfId="0" applyNumberFormat="1" applyFont="1" applyFill="1" applyBorder="1" applyAlignment="1">
      <alignment horizontal="center" vertical="top"/>
    </xf>
    <xf numFmtId="9" fontId="32" fillId="0" borderId="4" xfId="0" applyNumberFormat="1" applyFont="1" applyFill="1" applyBorder="1" applyAlignment="1">
      <alignment horizontal="center" vertical="top"/>
    </xf>
    <xf numFmtId="169" fontId="33" fillId="0" borderId="1" xfId="0" applyNumberFormat="1" applyFont="1" applyFill="1" applyBorder="1" applyAlignment="1">
      <alignment horizontal="left" vertical="center"/>
    </xf>
    <xf numFmtId="169" fontId="33" fillId="0" borderId="4" xfId="0" applyNumberFormat="1" applyFont="1" applyFill="1" applyBorder="1" applyAlignment="1">
      <alignment horizontal="left" vertical="center"/>
    </xf>
    <xf numFmtId="9" fontId="33" fillId="0" borderId="1" xfId="0" applyNumberFormat="1" applyFont="1" applyFill="1" applyBorder="1" applyAlignment="1">
      <alignment horizontal="center" vertical="top" wrapText="1"/>
    </xf>
    <xf numFmtId="9" fontId="33" fillId="0" borderId="4" xfId="0" applyNumberFormat="1" applyFont="1" applyFill="1" applyBorder="1" applyAlignment="1">
      <alignment horizontal="center" vertical="top" wrapText="1"/>
    </xf>
    <xf numFmtId="9" fontId="32" fillId="0" borderId="19" xfId="0" applyNumberFormat="1" applyFont="1" applyFill="1" applyBorder="1" applyAlignment="1">
      <alignment horizontal="center" vertical="top"/>
    </xf>
    <xf numFmtId="9" fontId="32" fillId="0" borderId="9" xfId="0" applyNumberFormat="1" applyFont="1" applyFill="1" applyBorder="1" applyAlignment="1">
      <alignment horizontal="center" vertical="top"/>
    </xf>
    <xf numFmtId="9" fontId="33" fillId="0" borderId="10" xfId="0" applyNumberFormat="1" applyFont="1" applyFill="1" applyBorder="1" applyAlignment="1">
      <alignment horizontal="center" vertical="top" wrapText="1"/>
    </xf>
    <xf numFmtId="9" fontId="33" fillId="0" borderId="37" xfId="0" applyNumberFormat="1" applyFont="1" applyFill="1" applyBorder="1" applyAlignment="1">
      <alignment horizontal="center" vertical="top" wrapText="1"/>
    </xf>
    <xf numFmtId="9" fontId="33" fillId="0" borderId="2" xfId="0" applyNumberFormat="1" applyFont="1" applyFill="1" applyBorder="1" applyAlignment="1">
      <alignment horizontal="center" vertical="top" wrapText="1"/>
    </xf>
    <xf numFmtId="0" fontId="27" fillId="0" borderId="9" xfId="0" applyFont="1" applyFill="1" applyBorder="1" applyAlignment="1">
      <alignment horizontal="center" vertical="center"/>
    </xf>
    <xf numFmtId="0" fontId="31" fillId="0" borderId="9" xfId="1" applyFont="1" applyFill="1" applyBorder="1" applyAlignment="1">
      <alignment horizontal="center" vertical="center" wrapText="1"/>
    </xf>
    <xf numFmtId="0" fontId="34" fillId="0" borderId="0" xfId="0" applyFont="1" applyFill="1"/>
    <xf numFmtId="0" fontId="34" fillId="0" borderId="1" xfId="0" applyFont="1" applyFill="1" applyBorder="1"/>
    <xf numFmtId="1" fontId="34" fillId="0" borderId="1" xfId="0" applyNumberFormat="1" applyFont="1" applyFill="1" applyBorder="1"/>
    <xf numFmtId="9" fontId="34" fillId="0" borderId="1" xfId="0" applyNumberFormat="1" applyFont="1" applyFill="1" applyBorder="1"/>
    <xf numFmtId="9" fontId="34" fillId="0" borderId="9" xfId="0" applyNumberFormat="1" applyFont="1" applyFill="1" applyBorder="1"/>
    <xf numFmtId="9" fontId="34" fillId="0" borderId="1" xfId="0" applyNumberFormat="1" applyFont="1" applyFill="1" applyBorder="1" applyAlignment="1">
      <alignment horizontal="center" vertical="center"/>
    </xf>
    <xf numFmtId="9" fontId="34" fillId="0" borderId="4" xfId="0" applyNumberFormat="1" applyFont="1" applyFill="1" applyBorder="1" applyAlignment="1">
      <alignment horizontal="center" vertical="center"/>
    </xf>
    <xf numFmtId="9" fontId="34" fillId="0" borderId="19" xfId="0" applyNumberFormat="1" applyFont="1" applyFill="1" applyBorder="1" applyAlignment="1">
      <alignment vertical="center"/>
    </xf>
    <xf numFmtId="0" fontId="34" fillId="0" borderId="1" xfId="0" applyFont="1" applyFill="1" applyBorder="1" applyAlignment="1">
      <alignment vertical="center"/>
    </xf>
    <xf numFmtId="9" fontId="34" fillId="0" borderId="1" xfId="0" applyNumberFormat="1" applyFont="1" applyFill="1" applyBorder="1" applyAlignment="1">
      <alignment vertical="center"/>
    </xf>
    <xf numFmtId="0" fontId="34" fillId="0" borderId="1" xfId="0" applyFont="1" applyFill="1" applyBorder="1" applyAlignment="1"/>
    <xf numFmtId="9" fontId="3" fillId="0" borderId="2" xfId="0" applyNumberFormat="1"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169" fontId="3" fillId="0" borderId="1" xfId="0" applyNumberFormat="1" applyFont="1" applyFill="1" applyBorder="1" applyAlignment="1">
      <alignment horizontal="right" vertical="center"/>
    </xf>
    <xf numFmtId="9" fontId="3" fillId="0" borderId="9" xfId="0" applyNumberFormat="1" applyFont="1" applyFill="1" applyBorder="1" applyAlignment="1">
      <alignment horizontal="right" vertical="center"/>
    </xf>
    <xf numFmtId="0" fontId="31" fillId="0" borderId="9" xfId="1" applyFont="1" applyFill="1" applyBorder="1" applyAlignment="1">
      <alignment horizontal="center" vertical="center"/>
    </xf>
    <xf numFmtId="170" fontId="31" fillId="0" borderId="9" xfId="1" applyNumberFormat="1" applyFont="1" applyFill="1" applyBorder="1" applyAlignment="1">
      <alignment horizontal="center" vertical="center" wrapText="1"/>
    </xf>
    <xf numFmtId="0" fontId="0" fillId="0" borderId="0" xfId="0" applyFont="1" applyFill="1"/>
    <xf numFmtId="0" fontId="27" fillId="0" borderId="9" xfId="1" applyFont="1" applyFill="1" applyBorder="1" applyAlignment="1">
      <alignment horizontal="center" vertical="center" textRotation="90" wrapText="1"/>
    </xf>
    <xf numFmtId="0" fontId="36" fillId="0" borderId="9" xfId="0" applyFont="1" applyFill="1" applyBorder="1" applyAlignment="1">
      <alignment horizontal="center" vertical="center" textRotation="90"/>
    </xf>
    <xf numFmtId="0" fontId="3" fillId="0" borderId="11" xfId="1" applyFont="1" applyFill="1" applyBorder="1" applyAlignment="1">
      <alignment horizontal="center" vertical="center" textRotation="90" wrapText="1"/>
    </xf>
    <xf numFmtId="0" fontId="11" fillId="0" borderId="11" xfId="0" applyFont="1" applyFill="1" applyBorder="1" applyAlignment="1">
      <alignment horizontal="center" vertical="center" textRotation="90"/>
    </xf>
    <xf numFmtId="0" fontId="3" fillId="0" borderId="2" xfId="1" applyFont="1" applyFill="1" applyBorder="1" applyAlignment="1">
      <alignment horizontal="center" vertical="center" textRotation="90" wrapText="1"/>
    </xf>
    <xf numFmtId="0" fontId="11" fillId="0" borderId="2" xfId="0" applyFont="1" applyFill="1" applyBorder="1" applyAlignment="1">
      <alignment horizontal="center" vertical="center" textRotation="90"/>
    </xf>
    <xf numFmtId="0" fontId="0" fillId="0" borderId="1" xfId="0" applyFont="1" applyFill="1" applyBorder="1"/>
    <xf numFmtId="0" fontId="0" fillId="0" borderId="9" xfId="0" applyFont="1" applyFill="1" applyBorder="1"/>
    <xf numFmtId="0" fontId="0" fillId="0" borderId="2" xfId="0" applyFont="1" applyFill="1" applyBorder="1"/>
    <xf numFmtId="42" fontId="0" fillId="0" borderId="9"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42" fontId="0" fillId="0" borderId="9" xfId="5" applyNumberFormat="1" applyFont="1" applyFill="1" applyBorder="1" applyAlignment="1">
      <alignment horizontal="center"/>
    </xf>
    <xf numFmtId="42" fontId="0" fillId="0" borderId="11" xfId="5" applyNumberFormat="1" applyFont="1" applyFill="1" applyBorder="1" applyAlignment="1">
      <alignment horizontal="center"/>
    </xf>
    <xf numFmtId="42" fontId="0" fillId="0" borderId="19" xfId="5" applyNumberFormat="1" applyFont="1" applyFill="1" applyBorder="1" applyAlignment="1">
      <alignment horizontal="center"/>
    </xf>
    <xf numFmtId="42" fontId="0" fillId="0" borderId="9" xfId="5" applyNumberFormat="1" applyFont="1" applyFill="1" applyBorder="1" applyAlignment="1">
      <alignment horizontal="center" vertical="center"/>
    </xf>
    <xf numFmtId="42" fontId="0" fillId="0" borderId="17" xfId="5" applyNumberFormat="1" applyFont="1" applyFill="1" applyBorder="1" applyAlignment="1">
      <alignment horizontal="center" vertical="center"/>
    </xf>
    <xf numFmtId="42" fontId="0" fillId="0" borderId="26" xfId="5" applyNumberFormat="1" applyFont="1" applyFill="1" applyBorder="1" applyAlignment="1">
      <alignment horizontal="center" vertical="center"/>
    </xf>
    <xf numFmtId="42" fontId="0" fillId="0" borderId="11" xfId="5" applyNumberFormat="1" applyFont="1" applyFill="1" applyBorder="1" applyAlignment="1">
      <alignment horizontal="center" vertical="center" wrapText="1"/>
    </xf>
    <xf numFmtId="42" fontId="0" fillId="0" borderId="21" xfId="5" applyNumberFormat="1" applyFont="1" applyFill="1" applyBorder="1" applyAlignment="1">
      <alignment horizontal="center" vertical="center" wrapText="1"/>
    </xf>
    <xf numFmtId="42" fontId="0" fillId="0" borderId="12" xfId="5" applyNumberFormat="1" applyFont="1" applyFill="1" applyBorder="1" applyAlignment="1">
      <alignment horizontal="center" vertical="center" wrapText="1"/>
    </xf>
    <xf numFmtId="42" fontId="0" fillId="0" borderId="25" xfId="5" applyNumberFormat="1" applyFont="1" applyFill="1" applyBorder="1" applyAlignment="1">
      <alignment horizontal="center" vertical="center" wrapText="1"/>
    </xf>
    <xf numFmtId="42" fontId="0" fillId="0" borderId="9" xfId="5" applyNumberFormat="1" applyFont="1" applyFill="1" applyBorder="1" applyAlignment="1">
      <alignment horizontal="center" vertical="center" wrapText="1"/>
    </xf>
    <xf numFmtId="42" fontId="0" fillId="0" borderId="11" xfId="5" applyNumberFormat="1" applyFont="1" applyFill="1" applyBorder="1" applyAlignment="1">
      <alignment horizontal="center" vertical="center"/>
    </xf>
    <xf numFmtId="42" fontId="0" fillId="0" borderId="19" xfId="5" applyNumberFormat="1" applyFont="1" applyFill="1" applyBorder="1" applyAlignment="1">
      <alignment horizontal="center" vertical="center"/>
    </xf>
    <xf numFmtId="42" fontId="0" fillId="0" borderId="9" xfId="5" applyNumberFormat="1" applyFont="1" applyFill="1" applyBorder="1" applyAlignment="1">
      <alignment horizontal="center" vertical="center" shrinkToFit="1"/>
    </xf>
    <xf numFmtId="42" fontId="0" fillId="0" borderId="11" xfId="5" applyNumberFormat="1" applyFont="1" applyFill="1" applyBorder="1" applyAlignment="1">
      <alignment horizontal="center" vertical="center" shrinkToFit="1"/>
    </xf>
    <xf numFmtId="42" fontId="0" fillId="0" borderId="21" xfId="5" applyNumberFormat="1" applyFont="1" applyFill="1" applyBorder="1" applyAlignment="1">
      <alignment horizontal="center"/>
    </xf>
    <xf numFmtId="42" fontId="0" fillId="0" borderId="12" xfId="5" applyNumberFormat="1" applyFont="1" applyFill="1" applyBorder="1" applyAlignment="1">
      <alignment horizontal="center"/>
    </xf>
    <xf numFmtId="42" fontId="0" fillId="0" borderId="22" xfId="5" applyNumberFormat="1" applyFont="1" applyFill="1" applyBorder="1" applyAlignment="1">
      <alignment horizontal="center" vertical="center" wrapText="1"/>
    </xf>
    <xf numFmtId="42" fontId="0" fillId="0" borderId="17" xfId="5" applyNumberFormat="1" applyFont="1" applyFill="1" applyBorder="1" applyAlignment="1">
      <alignment horizontal="center" vertical="center" wrapText="1"/>
    </xf>
    <xf numFmtId="42" fontId="0" fillId="0" borderId="26" xfId="5"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 xfId="0" applyFill="1" applyBorder="1" applyAlignment="1">
      <alignment horizontal="left"/>
    </xf>
    <xf numFmtId="0" fontId="6" fillId="0" borderId="0" xfId="0" applyFont="1" applyFill="1" applyAlignment="1">
      <alignment horizontal="center"/>
    </xf>
    <xf numFmtId="0" fontId="0" fillId="0" borderId="0" xfId="0" applyFill="1" applyAlignment="1">
      <alignment horizontal="center"/>
    </xf>
    <xf numFmtId="0" fontId="4" fillId="0" borderId="20" xfId="1" applyFont="1" applyFill="1" applyBorder="1" applyAlignment="1">
      <alignment horizontal="center" vertical="center" textRotation="90" wrapText="1"/>
    </xf>
    <xf numFmtId="0" fontId="4" fillId="0" borderId="21" xfId="1" applyFont="1" applyFill="1" applyBorder="1" applyAlignment="1">
      <alignment horizontal="center" vertical="center" textRotation="90" wrapText="1"/>
    </xf>
    <xf numFmtId="0" fontId="4" fillId="0" borderId="2" xfId="1" applyFont="1" applyFill="1" applyBorder="1" applyAlignment="1">
      <alignment horizontal="center" vertical="center" wrapText="1"/>
    </xf>
    <xf numFmtId="170" fontId="5" fillId="0" borderId="2" xfId="1" applyNumberFormat="1" applyFont="1" applyFill="1" applyBorder="1" applyAlignment="1">
      <alignment horizontal="center" vertical="center" wrapText="1"/>
    </xf>
    <xf numFmtId="167" fontId="5" fillId="0" borderId="2" xfId="1" applyNumberFormat="1" applyFont="1" applyFill="1" applyBorder="1" applyAlignment="1">
      <alignment horizontal="center" vertical="center" wrapText="1"/>
    </xf>
    <xf numFmtId="0" fontId="5" fillId="0" borderId="9" xfId="1" applyFont="1" applyFill="1" applyBorder="1"/>
    <xf numFmtId="0" fontId="5" fillId="0" borderId="2" xfId="1"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0" xfId="0" applyFill="1" applyAlignment="1">
      <alignment horizontal="justify" vertical="top" wrapText="1"/>
    </xf>
    <xf numFmtId="0" fontId="14" fillId="0" borderId="2" xfId="1" applyFont="1" applyFill="1" applyBorder="1" applyAlignment="1">
      <alignment horizontal="center" vertical="center" textRotation="90" wrapText="1"/>
    </xf>
    <xf numFmtId="0" fontId="14" fillId="0" borderId="9" xfId="1" applyFont="1" applyFill="1" applyBorder="1" applyAlignment="1">
      <alignment horizontal="center" vertical="center" textRotation="90" wrapText="1"/>
    </xf>
    <xf numFmtId="0" fontId="15" fillId="0" borderId="2"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5" fillId="0" borderId="1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3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23" xfId="0" applyFont="1" applyFill="1" applyBorder="1" applyAlignment="1">
      <alignment horizontal="center" wrapText="1"/>
    </xf>
    <xf numFmtId="0" fontId="15" fillId="0" borderId="24" xfId="0" applyFont="1" applyFill="1" applyBorder="1" applyAlignment="1">
      <alignment horizontal="center" wrapText="1"/>
    </xf>
    <xf numFmtId="0" fontId="15" fillId="0" borderId="16"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2" xfId="0" applyFont="1" applyFill="1" applyBorder="1" applyAlignment="1">
      <alignment horizontal="center" wrapText="1"/>
    </xf>
    <xf numFmtId="0" fontId="15" fillId="0" borderId="15" xfId="0" applyFont="1" applyFill="1" applyBorder="1" applyAlignment="1">
      <alignment horizontal="center" wrapText="1"/>
    </xf>
    <xf numFmtId="0" fontId="16" fillId="0" borderId="2"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5" fillId="6" borderId="1" xfId="0" applyFont="1" applyFill="1" applyBorder="1" applyAlignment="1">
      <alignment horizontal="left" vertical="center" wrapText="1"/>
    </xf>
    <xf numFmtId="0" fontId="15" fillId="7" borderId="19"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3" borderId="10"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8" borderId="11" xfId="0" applyFont="1" applyFill="1" applyBorder="1" applyAlignment="1">
      <alignment horizontal="left" vertical="center" wrapText="1"/>
    </xf>
    <xf numFmtId="0" fontId="15" fillId="8" borderId="16" xfId="0" applyFont="1" applyFill="1" applyBorder="1" applyAlignment="1">
      <alignment horizontal="left" vertical="center" wrapText="1"/>
    </xf>
    <xf numFmtId="4" fontId="1" fillId="0" borderId="34" xfId="1" applyNumberFormat="1" applyFont="1" applyFill="1" applyBorder="1" applyAlignment="1">
      <alignment horizontal="center" vertical="top" textRotation="90" wrapText="1"/>
    </xf>
    <xf numFmtId="4" fontId="1" fillId="0" borderId="12" xfId="1" applyNumberFormat="1" applyFont="1" applyFill="1" applyBorder="1" applyAlignment="1">
      <alignment horizontal="center" vertical="top" textRotation="90" wrapText="1"/>
    </xf>
    <xf numFmtId="4" fontId="1" fillId="0" borderId="15" xfId="1" applyNumberFormat="1" applyFont="1" applyFill="1" applyBorder="1" applyAlignment="1">
      <alignment horizontal="center" vertical="top" textRotation="90" wrapText="1"/>
    </xf>
    <xf numFmtId="0" fontId="19" fillId="4" borderId="1" xfId="0" applyFont="1" applyFill="1" applyBorder="1" applyAlignment="1">
      <alignment horizontal="left" vertical="center" wrapText="1"/>
    </xf>
    <xf numFmtId="0" fontId="15" fillId="6" borderId="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22" fillId="2" borderId="1" xfId="0" applyFont="1" applyFill="1" applyBorder="1" applyAlignment="1">
      <alignment horizontal="center" vertical="center" wrapText="1"/>
    </xf>
    <xf numFmtId="0" fontId="0" fillId="0" borderId="1" xfId="0" applyBorder="1" applyAlignment="1">
      <alignment horizontal="center" vertical="center" wrapText="1"/>
    </xf>
    <xf numFmtId="42" fontId="0" fillId="0" borderId="13" xfId="5" applyNumberFormat="1" applyFont="1" applyFill="1" applyBorder="1" applyAlignment="1">
      <alignment horizontal="center"/>
    </xf>
    <xf numFmtId="42" fontId="0" fillId="0" borderId="19" xfId="5" applyNumberFormat="1"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169" fontId="15" fillId="0" borderId="11" xfId="0" applyNumberFormat="1" applyFont="1" applyFill="1" applyBorder="1" applyAlignment="1">
      <alignment horizontal="center" vertical="center" wrapText="1"/>
    </xf>
    <xf numFmtId="169" fontId="15" fillId="0" borderId="16" xfId="0" applyNumberFormat="1" applyFont="1" applyFill="1" applyBorder="1" applyAlignment="1">
      <alignment horizontal="center" vertical="center" wrapText="1"/>
    </xf>
    <xf numFmtId="42" fontId="0" fillId="0" borderId="1" xfId="5" applyNumberFormat="1" applyFont="1" applyFill="1" applyBorder="1" applyAlignment="1">
      <alignment horizontal="center"/>
    </xf>
    <xf numFmtId="37" fontId="0" fillId="0" borderId="9" xfId="5" applyNumberFormat="1" applyFont="1" applyFill="1" applyBorder="1" applyAlignment="1">
      <alignment horizontal="center" vertical="center"/>
    </xf>
    <xf numFmtId="37" fontId="0" fillId="0" borderId="11" xfId="5" applyNumberFormat="1" applyFont="1" applyFill="1" applyBorder="1" applyAlignment="1">
      <alignment horizontal="center" vertical="center"/>
    </xf>
    <xf numFmtId="37" fontId="0" fillId="0" borderId="19" xfId="5" applyNumberFormat="1" applyFont="1" applyFill="1" applyBorder="1" applyAlignment="1">
      <alignment horizontal="center" vertical="center"/>
    </xf>
    <xf numFmtId="0" fontId="19" fillId="4" borderId="4" xfId="0" applyFont="1" applyFill="1" applyBorder="1" applyAlignment="1">
      <alignment horizontal="left" vertical="center" wrapText="1"/>
    </xf>
    <xf numFmtId="42" fontId="0" fillId="6" borderId="21" xfId="5" applyNumberFormat="1" applyFont="1" applyFill="1" applyBorder="1" applyAlignment="1">
      <alignment horizontal="center" vertical="center" wrapText="1"/>
    </xf>
    <xf numFmtId="42" fontId="0" fillId="6" borderId="12" xfId="5" applyNumberFormat="1" applyFont="1" applyFill="1" applyBorder="1" applyAlignment="1">
      <alignment horizontal="center" vertical="center" wrapText="1"/>
    </xf>
    <xf numFmtId="42" fontId="0" fillId="6" borderId="25" xfId="5" applyNumberFormat="1" applyFont="1" applyFill="1" applyBorder="1" applyAlignment="1">
      <alignment horizontal="center" vertical="center" wrapText="1"/>
    </xf>
    <xf numFmtId="0" fontId="15" fillId="3" borderId="19" xfId="0"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7" borderId="19" xfId="0"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4" xfId="0" applyFont="1" applyFill="1" applyBorder="1" applyAlignment="1">
      <alignment horizontal="center" vertical="top" wrapText="1"/>
    </xf>
    <xf numFmtId="0" fontId="16" fillId="7" borderId="19"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42" fontId="0" fillId="7" borderId="9" xfId="5" applyNumberFormat="1" applyFont="1" applyFill="1" applyBorder="1" applyAlignment="1">
      <alignment horizontal="center" vertical="center"/>
    </xf>
    <xf numFmtId="42" fontId="0" fillId="7" borderId="11" xfId="5" applyNumberFormat="1" applyFont="1" applyFill="1" applyBorder="1" applyAlignment="1">
      <alignment horizontal="center" vertical="center"/>
    </xf>
    <xf numFmtId="42" fontId="0" fillId="7" borderId="19" xfId="5" applyNumberFormat="1" applyFont="1" applyFill="1" applyBorder="1" applyAlignment="1">
      <alignment horizontal="center" vertical="center"/>
    </xf>
    <xf numFmtId="42" fontId="0" fillId="7" borderId="9" xfId="5" applyNumberFormat="1" applyFont="1" applyFill="1" applyBorder="1" applyAlignment="1">
      <alignment horizontal="center" vertical="center" shrinkToFit="1"/>
    </xf>
    <xf numFmtId="42" fontId="0" fillId="7" borderId="11" xfId="5" applyNumberFormat="1" applyFont="1" applyFill="1" applyBorder="1" applyAlignment="1">
      <alignment horizontal="center" vertical="center" shrinkToFit="1"/>
    </xf>
    <xf numFmtId="42" fontId="0" fillId="7" borderId="21" xfId="5" applyNumberFormat="1" applyFont="1" applyFill="1" applyBorder="1" applyAlignment="1">
      <alignment horizontal="center"/>
    </xf>
    <xf numFmtId="42" fontId="0" fillId="7" borderId="12" xfId="5" applyNumberFormat="1" applyFont="1" applyFill="1" applyBorder="1" applyAlignment="1">
      <alignment horizontal="center"/>
    </xf>
    <xf numFmtId="42" fontId="0" fillId="6" borderId="9" xfId="5" applyNumberFormat="1" applyFont="1" applyFill="1" applyBorder="1" applyAlignment="1">
      <alignment horizontal="center" vertical="center"/>
    </xf>
    <xf numFmtId="42" fontId="0" fillId="6" borderId="11" xfId="5" applyNumberFormat="1" applyFont="1" applyFill="1" applyBorder="1" applyAlignment="1">
      <alignment horizontal="center" vertical="center"/>
    </xf>
    <xf numFmtId="42" fontId="0" fillId="6" borderId="19" xfId="5" applyNumberFormat="1" applyFont="1" applyFill="1" applyBorder="1" applyAlignment="1">
      <alignment horizontal="center" vertical="center"/>
    </xf>
    <xf numFmtId="0" fontId="13" fillId="3" borderId="30"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5" fillId="3" borderId="5" xfId="0" applyFont="1" applyFill="1" applyBorder="1" applyAlignment="1">
      <alignment horizontal="center" vertical="top" wrapText="1"/>
    </xf>
    <xf numFmtId="0" fontId="15" fillId="3" borderId="6"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6" borderId="2"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6" borderId="4" xfId="0" applyFont="1" applyFill="1" applyBorder="1" applyAlignment="1">
      <alignment horizontal="center" vertical="top" wrapText="1"/>
    </xf>
    <xf numFmtId="0" fontId="5" fillId="2" borderId="2" xfId="1" applyFont="1" applyFill="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0" fillId="0" borderId="1" xfId="0" applyBorder="1" applyAlignment="1">
      <alignment horizontal="left"/>
    </xf>
    <xf numFmtId="0" fontId="0" fillId="0" borderId="0" xfId="0" applyAlignment="1">
      <alignment horizontal="justify"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5" fillId="0" borderId="2" xfId="1" applyFont="1" applyBorder="1" applyAlignment="1">
      <alignment horizontal="center" vertical="center" wrapText="1"/>
    </xf>
    <xf numFmtId="0" fontId="5" fillId="0" borderId="9" xfId="1" applyFont="1" applyBorder="1"/>
    <xf numFmtId="170" fontId="5"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0" xfId="1" applyFont="1" applyFill="1" applyBorder="1" applyAlignment="1">
      <alignment horizontal="center" vertical="center" textRotation="90" wrapText="1"/>
    </xf>
    <xf numFmtId="0" fontId="4" fillId="2" borderId="21" xfId="1" applyFont="1" applyFill="1" applyBorder="1" applyAlignment="1">
      <alignment horizontal="center" vertical="center" textRotation="90" wrapText="1"/>
    </xf>
    <xf numFmtId="42" fontId="0" fillId="0" borderId="9" xfId="5" applyNumberFormat="1" applyFont="1" applyBorder="1" applyAlignment="1">
      <alignment horizontal="center" vertical="center"/>
    </xf>
    <xf numFmtId="42" fontId="0" fillId="0" borderId="17" xfId="5" applyNumberFormat="1" applyFont="1" applyBorder="1" applyAlignment="1">
      <alignment horizontal="center" vertical="center"/>
    </xf>
    <xf numFmtId="42" fontId="0" fillId="0" borderId="26" xfId="5" applyNumberFormat="1" applyFont="1" applyBorder="1" applyAlignment="1">
      <alignment horizontal="center" vertical="center"/>
    </xf>
    <xf numFmtId="42" fontId="0" fillId="0" borderId="11" xfId="5" applyNumberFormat="1" applyFont="1" applyBorder="1" applyAlignment="1">
      <alignment horizontal="center" vertical="center" wrapText="1"/>
    </xf>
    <xf numFmtId="42" fontId="0" fillId="0" borderId="9" xfId="0" applyNumberForma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15" fillId="3" borderId="32"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9" xfId="0" applyFont="1" applyFill="1" applyBorder="1" applyAlignment="1">
      <alignment horizontal="center" vertical="top" wrapText="1"/>
    </xf>
    <xf numFmtId="0" fontId="1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3" borderId="2"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9" xfId="0" applyFont="1" applyFill="1" applyBorder="1" applyAlignment="1">
      <alignment horizontal="left" vertical="top"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2" fontId="0" fillId="0" borderId="21" xfId="5" applyNumberFormat="1" applyFont="1" applyBorder="1" applyAlignment="1">
      <alignment horizontal="center" vertical="center" wrapText="1"/>
    </xf>
    <xf numFmtId="42" fontId="0" fillId="0" borderId="12" xfId="5" applyNumberFormat="1" applyFont="1" applyBorder="1" applyAlignment="1">
      <alignment horizontal="center" vertical="center" wrapText="1"/>
    </xf>
    <xf numFmtId="42" fontId="0" fillId="0" borderId="25" xfId="5" applyNumberFormat="1" applyFont="1" applyBorder="1" applyAlignment="1">
      <alignment horizontal="center" vertical="center" wrapText="1"/>
    </xf>
    <xf numFmtId="167" fontId="5" fillId="2" borderId="2" xfId="1" applyNumberFormat="1" applyFont="1" applyFill="1" applyBorder="1" applyAlignment="1">
      <alignment horizontal="center" vertical="center" wrapText="1"/>
    </xf>
    <xf numFmtId="42" fontId="0" fillId="6" borderId="22" xfId="5" applyNumberFormat="1" applyFont="1" applyFill="1" applyBorder="1" applyAlignment="1">
      <alignment horizontal="center" vertical="center" wrapText="1"/>
    </xf>
    <xf numFmtId="42" fontId="0" fillId="6" borderId="17" xfId="5" applyNumberFormat="1" applyFont="1" applyFill="1" applyBorder="1" applyAlignment="1">
      <alignment horizontal="center" vertical="center" wrapText="1"/>
    </xf>
    <xf numFmtId="42" fontId="0" fillId="6" borderId="26" xfId="5" applyNumberFormat="1" applyFont="1" applyFill="1" applyBorder="1" applyAlignment="1">
      <alignment horizontal="center" vertical="center" wrapText="1"/>
    </xf>
    <xf numFmtId="0" fontId="14" fillId="3" borderId="2" xfId="1" applyFont="1" applyFill="1" applyBorder="1" applyAlignment="1">
      <alignment horizontal="center" vertical="center" textRotation="90" wrapText="1"/>
    </xf>
    <xf numFmtId="0" fontId="14" fillId="3" borderId="9" xfId="1" applyFont="1" applyFill="1" applyBorder="1" applyAlignment="1">
      <alignment horizontal="center" vertical="center" textRotation="90" wrapText="1"/>
    </xf>
    <xf numFmtId="0" fontId="15" fillId="8" borderId="23" xfId="0" applyFont="1" applyFill="1" applyBorder="1" applyAlignment="1">
      <alignment horizontal="center" wrapText="1"/>
    </xf>
    <xf numFmtId="0" fontId="15" fillId="8" borderId="24" xfId="0" applyFont="1" applyFill="1" applyBorder="1" applyAlignment="1">
      <alignment horizontal="center" wrapText="1"/>
    </xf>
    <xf numFmtId="0" fontId="15" fillId="8" borderId="8" xfId="0" applyFont="1" applyFill="1" applyBorder="1" applyAlignment="1">
      <alignment horizontal="center" vertical="top" wrapText="1"/>
    </xf>
    <xf numFmtId="0" fontId="15" fillId="8" borderId="14" xfId="0" applyFont="1" applyFill="1" applyBorder="1" applyAlignment="1">
      <alignment horizontal="center" vertical="top" wrapText="1"/>
    </xf>
    <xf numFmtId="0" fontId="15" fillId="8" borderId="17"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2" xfId="0" applyFont="1" applyFill="1" applyBorder="1" applyAlignment="1">
      <alignment horizontal="center" wrapText="1"/>
    </xf>
    <xf numFmtId="0" fontId="15" fillId="8" borderId="15" xfId="0" applyFont="1" applyFill="1" applyBorder="1" applyAlignment="1">
      <alignment horizontal="center" wrapText="1"/>
    </xf>
    <xf numFmtId="0" fontId="16" fillId="8" borderId="11" xfId="0" applyFont="1" applyFill="1" applyBorder="1" applyAlignment="1">
      <alignment horizontal="center" vertical="center" wrapText="1"/>
    </xf>
    <xf numFmtId="0" fontId="16" fillId="8" borderId="16" xfId="0" applyFont="1" applyFill="1" applyBorder="1" applyAlignment="1">
      <alignment horizontal="center" vertical="center" wrapText="1"/>
    </xf>
    <xf numFmtId="42" fontId="0" fillId="8" borderId="9" xfId="5" applyNumberFormat="1" applyFont="1" applyFill="1" applyBorder="1" applyAlignment="1">
      <alignment horizontal="center" vertical="center"/>
    </xf>
    <xf numFmtId="42" fontId="0" fillId="8" borderId="19" xfId="5" applyNumberFormat="1" applyFont="1" applyFill="1" applyBorder="1" applyAlignment="1">
      <alignment horizontal="center" vertical="center"/>
    </xf>
    <xf numFmtId="42" fontId="0" fillId="8" borderId="13" xfId="5" applyNumberFormat="1" applyFont="1" applyFill="1" applyBorder="1" applyAlignment="1">
      <alignment horizontal="center"/>
    </xf>
    <xf numFmtId="42" fontId="0" fillId="8" borderId="9" xfId="0" applyNumberFormat="1" applyFill="1" applyBorder="1" applyAlignment="1">
      <alignment horizontal="center" vertical="center"/>
    </xf>
    <xf numFmtId="0" fontId="0" fillId="8" borderId="19" xfId="0" applyFill="1" applyBorder="1" applyAlignment="1">
      <alignment horizontal="center" vertical="center"/>
    </xf>
    <xf numFmtId="0" fontId="16"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5" fillId="3" borderId="16" xfId="0" applyFont="1" applyFill="1" applyBorder="1" applyAlignment="1">
      <alignment horizontal="center" vertical="top" wrapText="1"/>
    </xf>
    <xf numFmtId="42" fontId="0" fillId="0" borderId="19" xfId="5" applyNumberFormat="1" applyFont="1" applyBorder="1" applyAlignment="1">
      <alignment horizontal="center" vertical="center"/>
    </xf>
    <xf numFmtId="0" fontId="0" fillId="6" borderId="1" xfId="0" applyFill="1" applyBorder="1" applyAlignment="1">
      <alignment horizontal="center"/>
    </xf>
    <xf numFmtId="42" fontId="0" fillId="6" borderId="1" xfId="5" applyNumberFormat="1" applyFont="1" applyFill="1" applyBorder="1" applyAlignment="1">
      <alignment horizontal="center"/>
    </xf>
    <xf numFmtId="42" fontId="0" fillId="6" borderId="9" xfId="5" applyNumberFormat="1" applyFont="1" applyFill="1" applyBorder="1" applyAlignment="1">
      <alignment horizontal="center"/>
    </xf>
    <xf numFmtId="169" fontId="15" fillId="4" borderId="10" xfId="0" applyNumberFormat="1" applyFont="1" applyFill="1" applyBorder="1" applyAlignment="1">
      <alignment horizontal="center" vertical="center" wrapText="1"/>
    </xf>
    <xf numFmtId="169" fontId="15" fillId="4" borderId="11" xfId="0" applyNumberFormat="1" applyFont="1" applyFill="1" applyBorder="1" applyAlignment="1">
      <alignment horizontal="center" vertical="center" wrapText="1"/>
    </xf>
    <xf numFmtId="169" fontId="15" fillId="4" borderId="16" xfId="0" applyNumberFormat="1" applyFont="1" applyFill="1" applyBorder="1" applyAlignment="1">
      <alignment horizontal="center" vertical="center" wrapText="1"/>
    </xf>
    <xf numFmtId="4" fontId="1" fillId="3" borderId="34" xfId="1" applyNumberFormat="1" applyFont="1" applyFill="1" applyBorder="1" applyAlignment="1">
      <alignment horizontal="center" vertical="top" textRotation="90" wrapText="1"/>
    </xf>
    <xf numFmtId="4" fontId="1" fillId="3" borderId="12" xfId="1" applyNumberFormat="1" applyFont="1" applyFill="1" applyBorder="1" applyAlignment="1">
      <alignment horizontal="center" vertical="top" textRotation="90" wrapText="1"/>
    </xf>
    <xf numFmtId="4" fontId="1" fillId="2" borderId="15" xfId="1" applyNumberFormat="1" applyFont="1" applyFill="1" applyBorder="1" applyAlignment="1">
      <alignment horizontal="center" vertical="top" textRotation="90" wrapText="1"/>
    </xf>
    <xf numFmtId="37" fontId="0" fillId="0" borderId="9" xfId="5" applyNumberFormat="1" applyFont="1" applyBorder="1" applyAlignment="1">
      <alignment horizontal="center" vertical="center"/>
    </xf>
    <xf numFmtId="37" fontId="0" fillId="0" borderId="11" xfId="5" applyNumberFormat="1" applyFont="1" applyBorder="1" applyAlignment="1">
      <alignment horizontal="center" vertical="center"/>
    </xf>
    <xf numFmtId="37" fontId="0" fillId="0" borderId="19" xfId="5" applyNumberFormat="1" applyFont="1" applyBorder="1" applyAlignment="1">
      <alignment horizontal="center" vertical="center"/>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9" fillId="4" borderId="2" xfId="1" applyFont="1" applyFill="1" applyBorder="1" applyAlignment="1">
      <alignment horizontal="center" vertical="center" wrapText="1"/>
    </xf>
    <xf numFmtId="0" fontId="19" fillId="4" borderId="1" xfId="1" applyFont="1" applyFill="1" applyBorder="1" applyAlignment="1">
      <alignment horizontal="center" vertical="center" wrapText="1"/>
    </xf>
    <xf numFmtId="0" fontId="19" fillId="4" borderId="4" xfId="1" applyFont="1" applyFill="1" applyBorder="1" applyAlignment="1">
      <alignment horizontal="center" vertical="center" wrapText="1"/>
    </xf>
    <xf numFmtId="42" fontId="0" fillId="0" borderId="9" xfId="5" applyNumberFormat="1" applyFont="1" applyBorder="1" applyAlignment="1">
      <alignment horizontal="center" vertical="center" wrapText="1"/>
    </xf>
    <xf numFmtId="42" fontId="0" fillId="0" borderId="19" xfId="5" applyNumberFormat="1" applyFont="1" applyBorder="1" applyAlignment="1">
      <alignment horizontal="center" vertical="center" wrapText="1"/>
    </xf>
    <xf numFmtId="42" fontId="0" fillId="0" borderId="13" xfId="5" applyNumberFormat="1" applyFont="1" applyBorder="1" applyAlignment="1">
      <alignment horizontal="center"/>
    </xf>
    <xf numFmtId="42" fontId="0" fillId="6" borderId="9" xfId="5" applyNumberFormat="1" applyFont="1" applyFill="1" applyBorder="1" applyAlignment="1">
      <alignment horizontal="center" vertical="center" wrapText="1"/>
    </xf>
    <xf numFmtId="42" fontId="0" fillId="6" borderId="11" xfId="5" applyNumberFormat="1" applyFont="1" applyFill="1" applyBorder="1" applyAlignment="1">
      <alignment horizontal="center" vertical="center" wrapText="1"/>
    </xf>
    <xf numFmtId="42" fontId="0" fillId="6" borderId="13" xfId="5" applyNumberFormat="1" applyFont="1" applyFill="1" applyBorder="1" applyAlignment="1">
      <alignment horizontal="center"/>
    </xf>
    <xf numFmtId="42" fontId="0" fillId="6" borderId="21" xfId="5" applyNumberFormat="1" applyFont="1" applyFill="1" applyBorder="1" applyAlignment="1">
      <alignment horizontal="center"/>
    </xf>
    <xf numFmtId="42" fontId="0" fillId="0" borderId="11" xfId="5" applyNumberFormat="1" applyFont="1" applyBorder="1" applyAlignment="1">
      <alignment horizontal="center" vertical="center"/>
    </xf>
    <xf numFmtId="42" fontId="0" fillId="0" borderId="9" xfId="5" applyNumberFormat="1" applyFont="1" applyBorder="1" applyAlignment="1">
      <alignment horizontal="center"/>
    </xf>
    <xf numFmtId="42" fontId="0" fillId="0" borderId="11" xfId="5" applyNumberFormat="1" applyFont="1" applyBorder="1" applyAlignment="1">
      <alignment horizontal="center"/>
    </xf>
    <xf numFmtId="42" fontId="0" fillId="0" borderId="19" xfId="5" applyNumberFormat="1" applyFont="1" applyBorder="1" applyAlignment="1">
      <alignment horizontal="center"/>
    </xf>
    <xf numFmtId="0" fontId="0" fillId="11" borderId="17" xfId="0" applyFill="1" applyBorder="1" applyAlignment="1">
      <alignment horizontal="center" textRotation="255"/>
    </xf>
    <xf numFmtId="0" fontId="0" fillId="11" borderId="26" xfId="0" applyFill="1" applyBorder="1" applyAlignment="1">
      <alignment horizontal="center" textRotation="255"/>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top" wrapText="1"/>
    </xf>
    <xf numFmtId="0" fontId="0" fillId="0" borderId="19" xfId="0" applyBorder="1" applyAlignment="1">
      <alignment horizontal="center" vertical="top" wrapText="1"/>
    </xf>
    <xf numFmtId="0" fontId="0" fillId="13" borderId="9" xfId="0" applyFill="1" applyBorder="1" applyAlignment="1">
      <alignment horizontal="center" textRotation="93" wrapText="1"/>
    </xf>
    <xf numFmtId="0" fontId="0" fillId="13" borderId="11" xfId="0" applyFill="1" applyBorder="1" applyAlignment="1">
      <alignment horizontal="center" textRotation="93" wrapText="1"/>
    </xf>
    <xf numFmtId="0" fontId="0" fillId="13" borderId="19" xfId="0" applyFill="1" applyBorder="1" applyAlignment="1">
      <alignment horizontal="center" textRotation="93" wrapText="1"/>
    </xf>
    <xf numFmtId="0" fontId="0" fillId="0" borderId="9"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15" fillId="0" borderId="23"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4" fillId="0" borderId="23" xfId="1" applyFont="1" applyFill="1" applyBorder="1" applyAlignment="1">
      <alignment horizontal="center" vertical="center" textRotation="90" wrapText="1"/>
    </xf>
    <xf numFmtId="0" fontId="4" fillId="0" borderId="39" xfId="1" applyFont="1" applyFill="1" applyBorder="1" applyAlignment="1">
      <alignment horizontal="center" vertical="center" textRotation="90" wrapText="1"/>
    </xf>
    <xf numFmtId="0" fontId="4" fillId="0" borderId="24" xfId="1" applyFont="1" applyFill="1" applyBorder="1" applyAlignment="1">
      <alignment horizontal="center" vertical="center" textRotation="90" wrapText="1"/>
    </xf>
    <xf numFmtId="9" fontId="34" fillId="0" borderId="9" xfId="0" applyNumberFormat="1" applyFont="1" applyFill="1" applyBorder="1" applyAlignment="1">
      <alignment horizontal="center" vertical="center"/>
    </xf>
    <xf numFmtId="9" fontId="34" fillId="0" borderId="19" xfId="0" applyNumberFormat="1" applyFont="1" applyFill="1" applyBorder="1" applyAlignment="1">
      <alignment horizontal="center" vertical="center"/>
    </xf>
    <xf numFmtId="170" fontId="19" fillId="0" borderId="9" xfId="0" applyNumberFormat="1" applyFont="1" applyFill="1" applyBorder="1" applyAlignment="1">
      <alignment horizontal="center" vertical="top" wrapText="1"/>
    </xf>
    <xf numFmtId="170" fontId="19" fillId="0" borderId="19" xfId="0" applyNumberFormat="1" applyFont="1" applyFill="1" applyBorder="1" applyAlignment="1">
      <alignment horizontal="center" vertical="top" wrapText="1"/>
    </xf>
    <xf numFmtId="4" fontId="30" fillId="0" borderId="9" xfId="0" applyNumberFormat="1" applyFont="1" applyFill="1" applyBorder="1" applyAlignment="1">
      <alignment horizontal="center" textRotation="90"/>
    </xf>
    <xf numFmtId="4" fontId="30" fillId="0" borderId="19" xfId="0" applyNumberFormat="1" applyFont="1" applyFill="1" applyBorder="1" applyAlignment="1">
      <alignment horizontal="center" textRotation="90"/>
    </xf>
    <xf numFmtId="0" fontId="15" fillId="0" borderId="37" xfId="0" applyFont="1" applyFill="1" applyBorder="1" applyAlignment="1">
      <alignment horizontal="center" vertical="top" wrapText="1"/>
    </xf>
    <xf numFmtId="0" fontId="15" fillId="0" borderId="17"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27" fillId="0" borderId="10"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4" fontId="26" fillId="0" borderId="9" xfId="0" applyNumberFormat="1" applyFont="1" applyFill="1" applyBorder="1" applyAlignment="1">
      <alignment horizontal="center" textRotation="90"/>
    </xf>
    <xf numFmtId="4" fontId="26" fillId="0" borderId="19" xfId="0" applyNumberFormat="1" applyFont="1" applyFill="1" applyBorder="1" applyAlignment="1">
      <alignment horizontal="center" textRotation="90"/>
    </xf>
    <xf numFmtId="4" fontId="26" fillId="0" borderId="9" xfId="0" applyNumberFormat="1" applyFont="1" applyFill="1" applyBorder="1" applyAlignment="1">
      <alignment horizontal="center" vertical="top" textRotation="90"/>
    </xf>
    <xf numFmtId="4" fontId="26" fillId="0" borderId="19" xfId="0" applyNumberFormat="1" applyFont="1" applyFill="1" applyBorder="1" applyAlignment="1">
      <alignment horizontal="center" vertical="top" textRotation="90"/>
    </xf>
    <xf numFmtId="4" fontId="1" fillId="0" borderId="10" xfId="1" applyNumberFormat="1" applyFont="1" applyFill="1" applyBorder="1" applyAlignment="1">
      <alignment horizontal="center" vertical="center" textRotation="90" wrapText="1"/>
    </xf>
    <xf numFmtId="4" fontId="1" fillId="0" borderId="19" xfId="1" applyNumberFormat="1" applyFont="1" applyFill="1" applyBorder="1" applyAlignment="1">
      <alignment horizontal="center" vertical="center" textRotation="90"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169" fontId="15" fillId="0" borderId="34" xfId="0" applyNumberFormat="1" applyFont="1" applyFill="1" applyBorder="1" applyAlignment="1">
      <alignment horizontal="center" vertical="center" wrapText="1"/>
    </xf>
    <xf numFmtId="169" fontId="15" fillId="0" borderId="1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0" fontId="15" fillId="0" borderId="9" xfId="0" applyFont="1" applyFill="1" applyBorder="1" applyAlignment="1">
      <alignment vertical="center" wrapText="1"/>
    </xf>
    <xf numFmtId="0" fontId="19" fillId="0" borderId="9" xfId="1" applyFont="1" applyFill="1" applyBorder="1" applyAlignment="1">
      <alignment horizontal="center" vertical="center" wrapText="1"/>
    </xf>
    <xf numFmtId="169" fontId="19" fillId="0" borderId="2" xfId="1" applyNumberFormat="1" applyFont="1" applyFill="1" applyBorder="1" applyAlignment="1">
      <alignment horizontal="center" vertical="center" wrapText="1"/>
    </xf>
    <xf numFmtId="169" fontId="19" fillId="0" borderId="1" xfId="1" applyNumberFormat="1" applyFont="1" applyFill="1" applyBorder="1" applyAlignment="1">
      <alignment horizontal="center" vertical="center" wrapText="1"/>
    </xf>
    <xf numFmtId="169" fontId="19" fillId="0" borderId="9" xfId="1" applyNumberFormat="1" applyFont="1" applyFill="1" applyBorder="1" applyAlignment="1">
      <alignment horizontal="center" vertical="center" wrapText="1"/>
    </xf>
    <xf numFmtId="0" fontId="19" fillId="0" borderId="2" xfId="1" applyFont="1" applyFill="1" applyBorder="1" applyAlignment="1">
      <alignment horizontal="left" vertical="center" wrapText="1"/>
    </xf>
    <xf numFmtId="0" fontId="19" fillId="0" borderId="1" xfId="1" applyFont="1" applyFill="1" applyBorder="1" applyAlignment="1">
      <alignment horizontal="left" vertical="center" wrapText="1"/>
    </xf>
    <xf numFmtId="9" fontId="32" fillId="0" borderId="2" xfId="1" applyNumberFormat="1" applyFont="1" applyFill="1" applyBorder="1" applyAlignment="1">
      <alignment horizontal="center" vertical="top" wrapText="1"/>
    </xf>
    <xf numFmtId="9" fontId="32" fillId="0" borderId="1" xfId="1" applyNumberFormat="1" applyFont="1" applyFill="1" applyBorder="1" applyAlignment="1">
      <alignment horizontal="center" vertical="top" wrapText="1"/>
    </xf>
    <xf numFmtId="0" fontId="19" fillId="0" borderId="23" xfId="1" applyFont="1" applyFill="1" applyBorder="1" applyAlignment="1">
      <alignment horizontal="center" vertical="top" wrapText="1"/>
    </xf>
    <xf numFmtId="0" fontId="19" fillId="0" borderId="39" xfId="1" applyFont="1" applyFill="1" applyBorder="1" applyAlignment="1">
      <alignment horizontal="center" vertical="top" wrapText="1"/>
    </xf>
    <xf numFmtId="0" fontId="19" fillId="0" borderId="1"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6" xfId="0" applyFont="1" applyFill="1" applyBorder="1" applyAlignment="1">
      <alignment horizontal="left" vertical="center" wrapText="1"/>
    </xf>
    <xf numFmtId="42" fontId="0" fillId="0" borderId="11" xfId="0" applyNumberFormat="1" applyFill="1" applyBorder="1" applyAlignment="1">
      <alignment horizontal="center" vertical="center"/>
    </xf>
    <xf numFmtId="0" fontId="31" fillId="0" borderId="2" xfId="1" applyFont="1" applyFill="1" applyBorder="1" applyAlignment="1">
      <alignment horizontal="center" vertical="center" wrapText="1"/>
    </xf>
    <xf numFmtId="0" fontId="31" fillId="0" borderId="9" xfId="1" applyFont="1" applyFill="1" applyBorder="1"/>
    <xf numFmtId="167" fontId="31" fillId="0" borderId="2" xfId="1" applyNumberFormat="1" applyFont="1" applyFill="1" applyBorder="1" applyAlignment="1">
      <alignment horizontal="center" vertical="center" wrapText="1"/>
    </xf>
    <xf numFmtId="0" fontId="35" fillId="0" borderId="2" xfId="1" applyFont="1" applyFill="1" applyBorder="1" applyAlignment="1">
      <alignment horizontal="center" vertical="center" textRotation="90" wrapText="1"/>
    </xf>
    <xf numFmtId="0" fontId="35" fillId="0" borderId="9" xfId="1" applyFont="1" applyFill="1" applyBorder="1" applyAlignment="1">
      <alignment horizontal="center" vertical="center" textRotation="90" wrapText="1"/>
    </xf>
    <xf numFmtId="9" fontId="15" fillId="0" borderId="10"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9" fontId="33" fillId="0" borderId="10" xfId="0" applyNumberFormat="1" applyFont="1" applyFill="1" applyBorder="1" applyAlignment="1">
      <alignment horizontal="center" vertical="center" wrapText="1"/>
    </xf>
    <xf numFmtId="9" fontId="33" fillId="0" borderId="11" xfId="0" applyNumberFormat="1" applyFont="1" applyFill="1" applyBorder="1" applyAlignment="1">
      <alignment horizontal="center" vertical="center" wrapText="1"/>
    </xf>
    <xf numFmtId="9" fontId="33" fillId="0" borderId="16"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170" fontId="31" fillId="0" borderId="2" xfId="1" applyNumberFormat="1" applyFont="1" applyFill="1" applyBorder="1" applyAlignment="1">
      <alignment horizontal="center" vertical="center" wrapText="1"/>
    </xf>
    <xf numFmtId="0" fontId="27" fillId="0" borderId="2" xfId="1" applyFont="1" applyFill="1" applyBorder="1" applyAlignment="1">
      <alignment horizontal="center" vertical="center" wrapText="1"/>
    </xf>
    <xf numFmtId="0" fontId="31" fillId="0" borderId="20" xfId="1" applyFont="1" applyFill="1" applyBorder="1" applyAlignment="1">
      <alignment horizontal="center" vertical="center" textRotation="90" wrapText="1"/>
    </xf>
    <xf numFmtId="0" fontId="31" fillId="0" borderId="21" xfId="1" applyFont="1" applyFill="1" applyBorder="1" applyAlignment="1">
      <alignment horizontal="center" vertical="center" textRotation="90" wrapText="1"/>
    </xf>
    <xf numFmtId="0" fontId="15" fillId="0" borderId="1" xfId="0" applyFont="1" applyFill="1" applyBorder="1" applyAlignment="1">
      <alignment horizontal="center" wrapText="1"/>
    </xf>
    <xf numFmtId="0" fontId="15" fillId="0" borderId="4" xfId="0" applyFont="1" applyFill="1" applyBorder="1" applyAlignment="1">
      <alignment horizontal="center" wrapText="1"/>
    </xf>
    <xf numFmtId="0" fontId="16" fillId="0" borderId="2" xfId="0" applyFont="1" applyFill="1" applyBorder="1" applyAlignment="1">
      <alignment horizontal="center" vertical="center" wrapText="1"/>
    </xf>
    <xf numFmtId="169" fontId="15" fillId="0" borderId="2"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69" fontId="15" fillId="0" borderId="4" xfId="0" applyNumberFormat="1" applyFont="1" applyFill="1" applyBorder="1" applyAlignment="1">
      <alignment horizontal="center" vertical="center" wrapText="1"/>
    </xf>
    <xf numFmtId="9" fontId="33" fillId="0" borderId="2" xfId="0" applyNumberFormat="1" applyFont="1" applyFill="1" applyBorder="1" applyAlignment="1">
      <alignment horizontal="center" vertical="top" wrapText="1"/>
    </xf>
    <xf numFmtId="9" fontId="33" fillId="0" borderId="1" xfId="0" applyNumberFormat="1" applyFont="1" applyFill="1" applyBorder="1" applyAlignment="1">
      <alignment horizontal="center" vertical="top" wrapText="1"/>
    </xf>
    <xf numFmtId="0" fontId="15" fillId="0" borderId="2" xfId="0" applyFont="1" applyFill="1" applyBorder="1" applyAlignment="1">
      <alignment horizontal="center" wrapText="1"/>
    </xf>
    <xf numFmtId="0" fontId="15" fillId="0" borderId="38" xfId="0" applyFont="1" applyFill="1" applyBorder="1" applyAlignment="1">
      <alignment horizontal="center" vertical="center" wrapText="1"/>
    </xf>
    <xf numFmtId="0" fontId="15" fillId="0" borderId="32" xfId="0" applyFont="1" applyFill="1" applyBorder="1" applyAlignment="1">
      <alignment horizontal="center" vertical="center" wrapText="1"/>
    </xf>
    <xf numFmtId="172" fontId="15" fillId="0" borderId="2" xfId="6" applyNumberFormat="1" applyFont="1" applyFill="1" applyBorder="1" applyAlignment="1">
      <alignment horizontal="center" vertical="top" wrapText="1"/>
    </xf>
    <xf numFmtId="172" fontId="15" fillId="0" borderId="1" xfId="6" applyNumberFormat="1" applyFont="1" applyFill="1" applyBorder="1" applyAlignment="1">
      <alignment horizontal="center" vertical="top" wrapText="1"/>
    </xf>
    <xf numFmtId="0" fontId="16" fillId="0" borderId="9" xfId="0" applyFont="1" applyFill="1" applyBorder="1" applyAlignment="1">
      <alignment horizontal="center" vertical="center" wrapText="1"/>
    </xf>
    <xf numFmtId="169" fontId="15" fillId="0" borderId="19" xfId="0" applyNumberFormat="1" applyFont="1" applyFill="1" applyBorder="1" applyAlignment="1">
      <alignment horizontal="center" vertical="center" wrapText="1"/>
    </xf>
    <xf numFmtId="169" fontId="15" fillId="0" borderId="9" xfId="0" applyNumberFormat="1" applyFont="1" applyFill="1" applyBorder="1" applyAlignment="1">
      <alignment horizontal="center" vertical="center" wrapText="1"/>
    </xf>
    <xf numFmtId="3" fontId="32" fillId="0" borderId="1" xfId="6" applyNumberFormat="1" applyFont="1" applyFill="1" applyBorder="1" applyAlignment="1">
      <alignment horizontal="center" vertical="top" textRotation="90"/>
    </xf>
    <xf numFmtId="42" fontId="0" fillId="0" borderId="1" xfId="5" applyNumberFormat="1" applyFont="1" applyFill="1" applyBorder="1"/>
    <xf numFmtId="0" fontId="0" fillId="0" borderId="0" xfId="0" applyFill="1"/>
    <xf numFmtId="42" fontId="0" fillId="0" borderId="0" xfId="5" applyNumberFormat="1" applyFont="1" applyFill="1"/>
    <xf numFmtId="0" fontId="0" fillId="0" borderId="0" xfId="0" applyFill="1" applyBorder="1" applyAlignment="1">
      <alignment horizontal="left"/>
    </xf>
    <xf numFmtId="170" fontId="0" fillId="0" borderId="0" xfId="0" applyNumberFormat="1" applyFill="1"/>
    <xf numFmtId="42" fontId="0" fillId="0" borderId="21" xfId="5" applyNumberFormat="1" applyFont="1" applyFill="1" applyBorder="1"/>
    <xf numFmtId="42" fontId="0" fillId="0" borderId="22" xfId="5" applyNumberFormat="1" applyFont="1" applyFill="1" applyBorder="1"/>
    <xf numFmtId="0" fontId="12" fillId="0" borderId="9" xfId="0" applyFont="1" applyFill="1" applyBorder="1" applyAlignment="1">
      <alignment horizontal="center" vertical="center" wrapText="1"/>
    </xf>
    <xf numFmtId="170" fontId="5" fillId="0" borderId="9" xfId="1" applyNumberFormat="1" applyFont="1" applyFill="1" applyBorder="1" applyAlignment="1">
      <alignment horizontal="center" vertical="center" wrapText="1"/>
    </xf>
    <xf numFmtId="170" fontId="19" fillId="0" borderId="1" xfId="0" applyNumberFormat="1" applyFont="1" applyFill="1" applyBorder="1" applyAlignment="1">
      <alignment vertical="top" wrapText="1"/>
    </xf>
    <xf numFmtId="0" fontId="0" fillId="0" borderId="1" xfId="0" applyFill="1" applyBorder="1"/>
    <xf numFmtId="0" fontId="0" fillId="0" borderId="2" xfId="0" applyFill="1" applyBorder="1"/>
    <xf numFmtId="42" fontId="0" fillId="0" borderId="1" xfId="0" applyNumberFormat="1" applyFill="1" applyBorder="1"/>
    <xf numFmtId="0" fontId="0" fillId="0" borderId="4" xfId="0" applyFill="1" applyBorder="1"/>
    <xf numFmtId="0" fontId="0" fillId="0" borderId="19" xfId="0" applyFill="1" applyBorder="1"/>
    <xf numFmtId="0" fontId="15" fillId="0" borderId="1" xfId="0" applyFont="1" applyFill="1" applyBorder="1" applyAlignment="1">
      <alignment wrapText="1"/>
    </xf>
    <xf numFmtId="0" fontId="15" fillId="0" borderId="0" xfId="0" applyFont="1" applyFill="1" applyAlignment="1">
      <alignment wrapText="1"/>
    </xf>
    <xf numFmtId="0" fontId="15" fillId="0" borderId="2" xfId="0" applyFont="1" applyFill="1" applyBorder="1" applyAlignment="1">
      <alignment wrapText="1"/>
    </xf>
    <xf numFmtId="0" fontId="15" fillId="0" borderId="10" xfId="0" applyFont="1" applyFill="1" applyBorder="1" applyAlignment="1">
      <alignment vertical="center" wrapText="1"/>
    </xf>
    <xf numFmtId="0" fontId="15" fillId="0" borderId="10" xfId="0" applyFont="1" applyFill="1" applyBorder="1" applyAlignment="1">
      <alignment horizontal="center" wrapText="1"/>
    </xf>
    <xf numFmtId="0" fontId="9" fillId="0" borderId="3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5" fillId="0" borderId="11" xfId="1" applyFont="1" applyFill="1" applyBorder="1" applyAlignment="1">
      <alignment horizontal="center" vertical="center"/>
    </xf>
    <xf numFmtId="0" fontId="5" fillId="0" borderId="11" xfId="1" applyFont="1" applyFill="1" applyBorder="1"/>
    <xf numFmtId="0" fontId="14" fillId="0" borderId="11" xfId="1" applyFont="1" applyFill="1" applyBorder="1" applyAlignment="1">
      <alignment horizontal="center" vertical="center" textRotation="90" wrapText="1"/>
    </xf>
    <xf numFmtId="0" fontId="5" fillId="0" borderId="11" xfId="1" applyFont="1" applyFill="1" applyBorder="1" applyAlignment="1">
      <alignment horizontal="center" vertical="center" wrapText="1"/>
    </xf>
    <xf numFmtId="0" fontId="4" fillId="0" borderId="12" xfId="1" applyFont="1" applyFill="1" applyBorder="1" applyAlignment="1">
      <alignment horizontal="center" vertical="center" textRotation="90" wrapText="1"/>
    </xf>
    <xf numFmtId="3" fontId="19" fillId="0" borderId="1" xfId="6" applyNumberFormat="1" applyFont="1" applyFill="1" applyBorder="1" applyAlignment="1">
      <alignment horizontal="right" vertical="top"/>
    </xf>
    <xf numFmtId="3" fontId="37" fillId="0" borderId="1" xfId="6" applyNumberFormat="1" applyFont="1" applyFill="1" applyBorder="1" applyAlignment="1">
      <alignment horizontal="right" vertical="top" textRotation="90"/>
    </xf>
    <xf numFmtId="3" fontId="32" fillId="0" borderId="1" xfId="6" applyNumberFormat="1" applyFont="1" applyFill="1" applyBorder="1" applyAlignment="1">
      <alignment horizontal="right" vertical="top" textRotation="90"/>
    </xf>
    <xf numFmtId="0" fontId="19" fillId="0" borderId="2" xfId="1" applyFont="1" applyFill="1" applyBorder="1" applyAlignment="1">
      <alignment horizontal="center" vertical="top" wrapText="1"/>
    </xf>
    <xf numFmtId="4" fontId="15" fillId="0" borderId="1" xfId="0" applyNumberFormat="1" applyFont="1" applyFill="1" applyBorder="1" applyAlignment="1">
      <alignment vertical="top" wrapText="1"/>
    </xf>
    <xf numFmtId="0" fontId="15" fillId="0" borderId="9" xfId="0" applyFont="1" applyFill="1" applyBorder="1" applyAlignment="1">
      <alignment vertical="top" wrapText="1"/>
    </xf>
    <xf numFmtId="4" fontId="15" fillId="0" borderId="2" xfId="0" applyNumberFormat="1" applyFont="1" applyFill="1" applyBorder="1" applyAlignment="1">
      <alignment vertical="top" wrapText="1"/>
    </xf>
    <xf numFmtId="4" fontId="15" fillId="0" borderId="4" xfId="0" applyNumberFormat="1" applyFont="1" applyFill="1" applyBorder="1" applyAlignment="1">
      <alignment vertical="top" wrapText="1"/>
    </xf>
    <xf numFmtId="0" fontId="15" fillId="0" borderId="1" xfId="0" applyFont="1" applyFill="1" applyBorder="1" applyAlignment="1">
      <alignment horizontal="center" wrapText="1"/>
    </xf>
    <xf numFmtId="0" fontId="17" fillId="0" borderId="4" xfId="0" applyFont="1" applyFill="1" applyBorder="1" applyAlignment="1">
      <alignment horizontal="center" wrapText="1"/>
    </xf>
    <xf numFmtId="0" fontId="15" fillId="0" borderId="4" xfId="0" applyFont="1" applyFill="1" applyBorder="1" applyAlignment="1">
      <alignment horizontal="center" wrapText="1"/>
    </xf>
    <xf numFmtId="0" fontId="15" fillId="0" borderId="19" xfId="0" applyFont="1" applyFill="1" applyBorder="1" applyAlignment="1">
      <alignment horizontal="center" wrapText="1"/>
    </xf>
    <xf numFmtId="0" fontId="15" fillId="0" borderId="9" xfId="0" applyFont="1" applyFill="1" applyBorder="1" applyAlignment="1">
      <alignment horizontal="center" wrapText="1"/>
    </xf>
    <xf numFmtId="0" fontId="15" fillId="0" borderId="2" xfId="0" applyFont="1" applyFill="1" applyBorder="1" applyAlignment="1">
      <alignment horizontal="center" wrapText="1"/>
    </xf>
    <xf numFmtId="0" fontId="15" fillId="0" borderId="4" xfId="0" applyFont="1" applyFill="1" applyBorder="1" applyAlignment="1">
      <alignment wrapText="1"/>
    </xf>
    <xf numFmtId="3" fontId="32" fillId="0" borderId="1" xfId="6" applyNumberFormat="1" applyFont="1" applyFill="1" applyBorder="1" applyAlignment="1">
      <alignment vertical="top" textRotation="90"/>
    </xf>
    <xf numFmtId="3" fontId="19" fillId="0" borderId="1" xfId="6" applyNumberFormat="1" applyFont="1" applyFill="1" applyBorder="1" applyAlignment="1">
      <alignment horizontal="center" vertical="center" textRotation="90"/>
    </xf>
    <xf numFmtId="3" fontId="19" fillId="0" borderId="1" xfId="6" applyNumberFormat="1" applyFont="1" applyFill="1" applyBorder="1" applyAlignment="1">
      <alignment horizontal="right" vertical="center" textRotation="90"/>
    </xf>
    <xf numFmtId="3" fontId="19" fillId="0" borderId="1" xfId="6" applyNumberFormat="1" applyFont="1" applyFill="1" applyBorder="1" applyAlignment="1">
      <alignment horizontal="center" vertical="top"/>
    </xf>
    <xf numFmtId="3" fontId="19" fillId="0" borderId="1" xfId="0" applyNumberFormat="1" applyFont="1" applyFill="1" applyBorder="1" applyAlignment="1">
      <alignment horizontal="left" vertical="center" textRotation="90" wrapText="1"/>
    </xf>
    <xf numFmtId="0" fontId="19" fillId="0" borderId="2" xfId="1"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left" vertical="top"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3" fontId="32" fillId="0" borderId="1" xfId="6" applyNumberFormat="1" applyFont="1" applyFill="1" applyBorder="1" applyAlignment="1">
      <alignment horizontal="center" vertical="top" textRotation="90"/>
    </xf>
    <xf numFmtId="0" fontId="37" fillId="0" borderId="1" xfId="0" applyFont="1" applyFill="1" applyBorder="1" applyAlignment="1">
      <alignment horizontal="center" vertical="top" textRotation="90"/>
    </xf>
    <xf numFmtId="171" fontId="19" fillId="0" borderId="1" xfId="6" applyNumberFormat="1" applyFont="1" applyFill="1" applyBorder="1" applyAlignment="1">
      <alignment horizontal="center" vertical="center" textRotation="90" wrapText="1"/>
    </xf>
    <xf numFmtId="3" fontId="19" fillId="0" borderId="1" xfId="6" applyNumberFormat="1" applyFont="1" applyFill="1" applyBorder="1" applyAlignment="1">
      <alignment horizontal="center" vertical="top"/>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1" applyFont="1" applyFill="1" applyBorder="1" applyAlignment="1">
      <alignment horizontal="center" vertical="center" wrapText="1"/>
    </xf>
    <xf numFmtId="169" fontId="19" fillId="0" borderId="10" xfId="0" applyNumberFormat="1" applyFont="1" applyFill="1" applyBorder="1" applyAlignment="1">
      <alignment horizontal="center" vertical="center" wrapText="1"/>
    </xf>
    <xf numFmtId="0" fontId="19" fillId="0" borderId="2" xfId="0" applyFont="1" applyFill="1" applyBorder="1" applyAlignment="1">
      <alignment horizontal="left" vertical="top" wrapText="1"/>
    </xf>
    <xf numFmtId="169" fontId="19" fillId="0" borderId="2" xfId="0" applyNumberFormat="1" applyFont="1" applyFill="1" applyBorder="1" applyAlignment="1">
      <alignment horizontal="center" vertical="top"/>
    </xf>
    <xf numFmtId="172" fontId="19" fillId="0" borderId="1" xfId="6" applyNumberFormat="1" applyFont="1" applyFill="1" applyBorder="1" applyAlignment="1">
      <alignment horizontal="center" vertical="top"/>
    </xf>
    <xf numFmtId="4" fontId="1" fillId="0" borderId="23" xfId="1" applyNumberFormat="1" applyFont="1" applyFill="1" applyBorder="1" applyAlignment="1">
      <alignment horizontal="center" vertical="top" textRotation="90" wrapText="1"/>
    </xf>
    <xf numFmtId="0" fontId="19" fillId="0" borderId="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1" applyFont="1" applyFill="1" applyBorder="1" applyAlignment="1">
      <alignment horizontal="center" vertical="center" wrapText="1"/>
    </xf>
    <xf numFmtId="169" fontId="19" fillId="0" borderId="11" xfId="0" applyNumberFormat="1" applyFont="1" applyFill="1" applyBorder="1" applyAlignment="1">
      <alignment horizontal="center" vertical="center" wrapText="1"/>
    </xf>
    <xf numFmtId="0" fontId="19" fillId="0" borderId="1" xfId="0" applyFont="1" applyFill="1" applyBorder="1" applyAlignment="1">
      <alignment horizontal="left" vertical="top" wrapText="1"/>
    </xf>
    <xf numFmtId="169" fontId="19" fillId="0" borderId="1" xfId="0" applyNumberFormat="1" applyFont="1" applyFill="1" applyBorder="1" applyAlignment="1">
      <alignment horizontal="center" vertical="top"/>
    </xf>
    <xf numFmtId="4" fontId="1" fillId="0" borderId="39" xfId="1" applyNumberFormat="1" applyFont="1" applyFill="1" applyBorder="1" applyAlignment="1">
      <alignment horizontal="center" vertical="top" textRotation="90" wrapText="1"/>
    </xf>
    <xf numFmtId="3" fontId="19" fillId="0" borderId="1" xfId="0" applyNumberFormat="1" applyFont="1" applyFill="1" applyBorder="1" applyAlignment="1">
      <alignment horizontal="center" vertical="top" wrapText="1"/>
    </xf>
    <xf numFmtId="3" fontId="19" fillId="0" borderId="1" xfId="6" applyNumberFormat="1" applyFont="1" applyFill="1" applyBorder="1" applyAlignment="1">
      <alignment horizontal="center" vertical="center"/>
    </xf>
    <xf numFmtId="0" fontId="19" fillId="0" borderId="1" xfId="0" applyFont="1" applyFill="1" applyBorder="1" applyAlignment="1">
      <alignment horizontal="center" vertical="top"/>
    </xf>
    <xf numFmtId="3" fontId="19" fillId="0" borderId="1" xfId="6" applyNumberFormat="1" applyFont="1" applyFill="1" applyBorder="1" applyAlignment="1">
      <alignment horizontal="center" vertical="top" textRotation="90"/>
    </xf>
    <xf numFmtId="0" fontId="19" fillId="0" borderId="1" xfId="0" applyFont="1" applyFill="1" applyBorder="1" applyAlignment="1">
      <alignment horizontal="center" vertical="top" textRotation="90"/>
    </xf>
    <xf numFmtId="169" fontId="19" fillId="0" borderId="1" xfId="0" applyNumberFormat="1" applyFont="1" applyFill="1" applyBorder="1" applyAlignment="1">
      <alignment vertical="top"/>
    </xf>
    <xf numFmtId="3" fontId="15" fillId="0" borderId="1" xfId="0" applyNumberFormat="1" applyFont="1" applyFill="1" applyBorder="1" applyAlignment="1">
      <alignment horizontal="center" vertical="top" wrapText="1"/>
    </xf>
    <xf numFmtId="3" fontId="19" fillId="0" borderId="1" xfId="0" applyNumberFormat="1" applyFont="1" applyFill="1" applyBorder="1" applyAlignment="1">
      <alignment horizontal="center" vertical="top" wrapText="1"/>
    </xf>
    <xf numFmtId="3" fontId="19" fillId="0" borderId="1" xfId="0" applyNumberFormat="1" applyFont="1" applyFill="1" applyBorder="1" applyAlignment="1">
      <alignment horizontal="right" vertical="top" textRotation="90"/>
    </xf>
    <xf numFmtId="0" fontId="19" fillId="0" borderId="1" xfId="0" applyFont="1" applyFill="1" applyBorder="1" applyAlignment="1" applyProtection="1">
      <alignment vertical="top" wrapText="1"/>
      <protection locked="0"/>
    </xf>
    <xf numFmtId="3" fontId="17" fillId="0" borderId="1" xfId="0" applyNumberFormat="1" applyFont="1" applyFill="1" applyBorder="1" applyAlignment="1">
      <alignment horizontal="center" vertical="top" wrapText="1"/>
    </xf>
    <xf numFmtId="3" fontId="19" fillId="0" borderId="1" xfId="6" applyNumberFormat="1" applyFont="1" applyFill="1" applyBorder="1" applyAlignment="1">
      <alignment horizontal="center" vertical="center" textRotation="90" wrapText="1"/>
    </xf>
    <xf numFmtId="3" fontId="19" fillId="0" borderId="1" xfId="6" applyNumberFormat="1" applyFont="1" applyFill="1" applyBorder="1" applyAlignment="1">
      <alignment horizontal="right" vertical="center" textRotation="90" wrapText="1"/>
    </xf>
    <xf numFmtId="3" fontId="19" fillId="0" borderId="1" xfId="6" applyNumberFormat="1" applyFont="1" applyFill="1" applyBorder="1" applyAlignment="1">
      <alignment horizontal="center" vertical="top" wrapText="1"/>
    </xf>
    <xf numFmtId="3" fontId="19" fillId="0" borderId="1" xfId="6" applyNumberFormat="1" applyFont="1" applyFill="1" applyBorder="1" applyAlignment="1">
      <alignment horizontal="center" vertical="center" textRotation="90"/>
    </xf>
    <xf numFmtId="0" fontId="19" fillId="0" borderId="1" xfId="0" applyFont="1" applyFill="1" applyBorder="1" applyAlignment="1">
      <alignment vertical="top"/>
    </xf>
    <xf numFmtId="3" fontId="19" fillId="0" borderId="1" xfId="0" applyNumberFormat="1" applyFont="1" applyFill="1" applyBorder="1" applyAlignment="1">
      <alignment horizontal="center" vertical="center" textRotation="90" wrapText="1"/>
    </xf>
    <xf numFmtId="3" fontId="19" fillId="0" borderId="1" xfId="6" applyNumberFormat="1" applyFont="1" applyFill="1" applyBorder="1" applyAlignment="1">
      <alignment horizontal="center" vertical="center" textRotation="90" wrapText="1"/>
    </xf>
    <xf numFmtId="171" fontId="19" fillId="0" borderId="9" xfId="6" applyNumberFormat="1" applyFont="1" applyFill="1" applyBorder="1" applyAlignment="1">
      <alignment horizontal="center" vertical="center" textRotation="90" wrapText="1"/>
    </xf>
    <xf numFmtId="171" fontId="19" fillId="0" borderId="11" xfId="6" applyNumberFormat="1" applyFont="1" applyFill="1" applyBorder="1" applyAlignment="1">
      <alignment horizontal="center" vertical="center" textRotation="90" wrapText="1"/>
    </xf>
    <xf numFmtId="171" fontId="19" fillId="0" borderId="19" xfId="6" applyNumberFormat="1" applyFont="1" applyFill="1" applyBorder="1" applyAlignment="1">
      <alignment horizontal="center" vertical="center" textRotation="90" wrapText="1"/>
    </xf>
    <xf numFmtId="0" fontId="19" fillId="0" borderId="1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6" xfId="1" applyFont="1" applyFill="1" applyBorder="1" applyAlignment="1">
      <alignment horizontal="center" vertical="center" wrapText="1"/>
    </xf>
    <xf numFmtId="169" fontId="19" fillId="0" borderId="16" xfId="0" applyNumberFormat="1" applyFont="1" applyFill="1" applyBorder="1" applyAlignment="1">
      <alignment horizontal="center" vertical="center" wrapText="1"/>
    </xf>
    <xf numFmtId="169" fontId="19"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vertical="center" textRotation="90" wrapText="1"/>
    </xf>
    <xf numFmtId="0" fontId="19" fillId="0" borderId="1" xfId="0" applyFont="1" applyFill="1" applyBorder="1" applyAlignment="1">
      <alignment horizontal="center" vertical="top"/>
    </xf>
    <xf numFmtId="3" fontId="19" fillId="0" borderId="1" xfId="0" applyNumberFormat="1" applyFont="1" applyFill="1" applyBorder="1" applyAlignment="1">
      <alignment horizontal="right" vertical="top"/>
    </xf>
    <xf numFmtId="4" fontId="1" fillId="0" borderId="39" xfId="1" applyNumberFormat="1" applyFont="1" applyFill="1" applyBorder="1" applyAlignment="1">
      <alignment horizontal="center" vertical="top" textRotation="90" wrapText="1"/>
    </xf>
    <xf numFmtId="9" fontId="19" fillId="0" borderId="19" xfId="0" applyNumberFormat="1" applyFont="1" applyFill="1" applyBorder="1" applyAlignment="1">
      <alignment horizontal="center" vertical="top"/>
    </xf>
    <xf numFmtId="4" fontId="1" fillId="0" borderId="24" xfId="1" applyNumberFormat="1" applyFont="1" applyFill="1" applyBorder="1" applyAlignment="1">
      <alignment horizontal="center" vertical="top" textRotation="90" wrapText="1"/>
    </xf>
    <xf numFmtId="3" fontId="19" fillId="0" borderId="1" xfId="6" applyNumberFormat="1" applyFont="1" applyFill="1" applyBorder="1" applyAlignment="1">
      <alignment horizontal="left" vertical="center" textRotation="90"/>
    </xf>
    <xf numFmtId="4" fontId="1" fillId="0" borderId="28" xfId="1" applyNumberFormat="1" applyFont="1" applyFill="1" applyBorder="1" applyAlignment="1">
      <alignment horizontal="center" vertical="top" textRotation="90" wrapText="1"/>
    </xf>
    <xf numFmtId="3" fontId="19" fillId="0" borderId="1" xfId="6" applyNumberFormat="1" applyFont="1" applyFill="1" applyBorder="1" applyAlignment="1">
      <alignment horizontal="center" vertical="top" wrapText="1"/>
    </xf>
    <xf numFmtId="3" fontId="19" fillId="0" borderId="1" xfId="0" applyNumberFormat="1" applyFont="1" applyFill="1" applyBorder="1" applyAlignment="1">
      <alignment horizontal="left" vertical="center" textRotation="90"/>
    </xf>
    <xf numFmtId="0" fontId="19" fillId="0" borderId="4" xfId="0" applyFont="1" applyFill="1" applyBorder="1" applyAlignment="1">
      <alignment vertical="top" wrapText="1"/>
    </xf>
    <xf numFmtId="3" fontId="19" fillId="0" borderId="1" xfId="6" applyNumberFormat="1" applyFont="1" applyFill="1" applyBorder="1" applyAlignment="1">
      <alignment horizontal="left" vertical="center" textRotation="90" wrapText="1"/>
    </xf>
    <xf numFmtId="171" fontId="19" fillId="0" borderId="1" xfId="6" applyNumberFormat="1" applyFont="1" applyFill="1" applyBorder="1" applyAlignment="1">
      <alignment vertical="center" textRotation="90" wrapText="1"/>
    </xf>
    <xf numFmtId="171" fontId="19" fillId="0" borderId="1" xfId="6" applyNumberFormat="1" applyFont="1" applyFill="1" applyBorder="1" applyAlignment="1">
      <alignment horizontal="left" vertical="center" textRotation="90" wrapText="1"/>
    </xf>
    <xf numFmtId="4" fontId="1" fillId="0" borderId="29" xfId="1" applyNumberFormat="1" applyFont="1" applyFill="1" applyBorder="1" applyAlignment="1">
      <alignment horizontal="center" vertical="top" textRotation="90" wrapText="1"/>
    </xf>
    <xf numFmtId="9" fontId="15" fillId="0" borderId="2" xfId="0" applyNumberFormat="1" applyFont="1" applyFill="1" applyBorder="1" applyAlignment="1">
      <alignment horizontal="center" vertical="top" wrapText="1"/>
    </xf>
    <xf numFmtId="168" fontId="19"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3" fontId="19" fillId="0" borderId="1" xfId="0" applyNumberFormat="1" applyFont="1" applyFill="1" applyBorder="1" applyAlignment="1">
      <alignment horizontal="right" vertical="center" wrapText="1"/>
    </xf>
    <xf numFmtId="3" fontId="14" fillId="0" borderId="1" xfId="0" applyNumberFormat="1" applyFont="1" applyFill="1" applyBorder="1" applyAlignment="1">
      <alignment horizontal="center" vertical="center" wrapText="1"/>
    </xf>
    <xf numFmtId="3" fontId="38" fillId="0" borderId="1" xfId="0" applyNumberFormat="1" applyFont="1" applyFill="1" applyBorder="1" applyAlignment="1">
      <alignment horizontal="right" vertical="center" textRotation="90" wrapText="1"/>
    </xf>
    <xf numFmtId="0" fontId="39" fillId="0" borderId="1" xfId="0" applyFont="1" applyFill="1" applyBorder="1" applyAlignment="1">
      <alignment horizontal="center" vertical="center" wrapText="1"/>
    </xf>
    <xf numFmtId="168" fontId="19" fillId="0" borderId="9"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xf>
    <xf numFmtId="171" fontId="14" fillId="0" borderId="1" xfId="6" applyNumberFormat="1" applyFont="1" applyFill="1" applyBorder="1" applyAlignment="1">
      <alignment vertical="center" wrapText="1"/>
    </xf>
    <xf numFmtId="171" fontId="5" fillId="0" borderId="1" xfId="6" applyNumberFormat="1" applyFont="1" applyFill="1" applyBorder="1" applyAlignment="1">
      <alignment horizontal="right" vertical="center" textRotation="90" wrapText="1"/>
    </xf>
    <xf numFmtId="171" fontId="38" fillId="0" borderId="1" xfId="6" applyNumberFormat="1" applyFont="1" applyFill="1" applyBorder="1" applyAlignment="1">
      <alignment horizontal="right" vertical="center" textRotation="90" wrapText="1"/>
    </xf>
    <xf numFmtId="0" fontId="39" fillId="0" borderId="28" xfId="0" applyFont="1" applyFill="1" applyBorder="1" applyAlignment="1">
      <alignment horizontal="center" vertical="center" wrapText="1"/>
    </xf>
    <xf numFmtId="0" fontId="19" fillId="0" borderId="22" xfId="0" applyFont="1" applyFill="1" applyBorder="1" applyAlignment="1">
      <alignment horizontal="left" vertical="center" wrapText="1"/>
    </xf>
    <xf numFmtId="3" fontId="19" fillId="0" borderId="1" xfId="6" applyNumberFormat="1" applyFont="1" applyFill="1" applyBorder="1" applyAlignment="1">
      <alignment horizontal="right" vertical="center" wrapText="1"/>
    </xf>
    <xf numFmtId="3" fontId="5" fillId="0" borderId="1" xfId="6" applyNumberFormat="1" applyFont="1" applyFill="1" applyBorder="1" applyAlignment="1">
      <alignment horizontal="right" vertical="center" textRotation="90" wrapText="1"/>
    </xf>
    <xf numFmtId="3" fontId="38" fillId="0" borderId="1" xfId="6" applyNumberFormat="1" applyFont="1" applyFill="1" applyBorder="1" applyAlignment="1">
      <alignment horizontal="right" vertical="center" textRotation="90" wrapText="1"/>
    </xf>
    <xf numFmtId="0" fontId="19" fillId="0" borderId="22" xfId="0" applyFont="1" applyFill="1" applyBorder="1" applyAlignment="1">
      <alignment vertical="center" wrapText="1"/>
    </xf>
    <xf numFmtId="169" fontId="19" fillId="0" borderId="1" xfId="0" applyNumberFormat="1" applyFont="1" applyFill="1" applyBorder="1" applyAlignment="1">
      <alignment horizontal="center" vertical="center" wrapText="1"/>
    </xf>
    <xf numFmtId="3" fontId="19" fillId="0" borderId="9" xfId="0" applyNumberFormat="1" applyFont="1" applyFill="1" applyBorder="1" applyAlignment="1">
      <alignment vertical="center" wrapText="1"/>
    </xf>
    <xf numFmtId="3" fontId="14" fillId="0" borderId="1" xfId="6" applyNumberFormat="1" applyFont="1" applyFill="1" applyBorder="1" applyAlignment="1">
      <alignment horizontal="center" vertical="center" wrapText="1"/>
    </xf>
    <xf numFmtId="3" fontId="19" fillId="0" borderId="9" xfId="6" applyNumberFormat="1" applyFont="1" applyFill="1" applyBorder="1" applyAlignment="1">
      <alignment vertical="center" wrapText="1"/>
    </xf>
    <xf numFmtId="3" fontId="5" fillId="0" borderId="9" xfId="6" applyNumberFormat="1" applyFont="1" applyFill="1" applyBorder="1" applyAlignment="1">
      <alignment vertical="center" textRotation="90" wrapText="1"/>
    </xf>
    <xf numFmtId="3" fontId="38" fillId="0" borderId="9" xfId="6" applyNumberFormat="1" applyFont="1" applyFill="1" applyBorder="1" applyAlignment="1">
      <alignment vertical="center" textRotation="90" wrapText="1"/>
    </xf>
    <xf numFmtId="0" fontId="39" fillId="0" borderId="33" xfId="0" applyFont="1" applyFill="1" applyBorder="1" applyAlignment="1">
      <alignment vertical="center" wrapText="1"/>
    </xf>
    <xf numFmtId="0" fontId="19" fillId="0" borderId="41" xfId="0" applyFont="1" applyFill="1" applyBorder="1" applyAlignment="1">
      <alignment vertical="center" wrapText="1"/>
    </xf>
    <xf numFmtId="168" fontId="19" fillId="0" borderId="1" xfId="0" applyNumberFormat="1" applyFont="1" applyFill="1" applyBorder="1" applyAlignment="1">
      <alignment horizontal="center" vertical="center"/>
    </xf>
    <xf numFmtId="3" fontId="19" fillId="0" borderId="1" xfId="6" applyNumberFormat="1" applyFont="1" applyFill="1" applyBorder="1" applyAlignment="1">
      <alignment vertical="center" wrapText="1"/>
    </xf>
    <xf numFmtId="3" fontId="14" fillId="0" borderId="9" xfId="6" applyNumberFormat="1" applyFont="1" applyFill="1" applyBorder="1" applyAlignment="1">
      <alignment vertical="center" wrapText="1"/>
    </xf>
    <xf numFmtId="3" fontId="5" fillId="0" borderId="1" xfId="6" applyNumberFormat="1" applyFont="1" applyFill="1" applyBorder="1" applyAlignment="1">
      <alignment vertical="center" textRotation="90" wrapText="1"/>
    </xf>
    <xf numFmtId="3" fontId="38" fillId="0" borderId="1" xfId="6" applyNumberFormat="1" applyFont="1" applyFill="1" applyBorder="1" applyAlignment="1">
      <alignment vertical="center" textRotation="90" wrapText="1"/>
    </xf>
    <xf numFmtId="0" fontId="39" fillId="0" borderId="28" xfId="0" applyFont="1" applyFill="1" applyBorder="1" applyAlignment="1">
      <alignment vertical="center" wrapText="1"/>
    </xf>
    <xf numFmtId="3" fontId="18" fillId="0" borderId="1" xfId="6" applyNumberFormat="1" applyFont="1" applyFill="1" applyBorder="1" applyAlignment="1">
      <alignment horizontal="center" vertical="center" wrapText="1"/>
    </xf>
    <xf numFmtId="3" fontId="19" fillId="0" borderId="1" xfId="0" applyNumberFormat="1" applyFont="1" applyFill="1" applyBorder="1" applyAlignment="1">
      <alignment vertical="center" wrapText="1"/>
    </xf>
    <xf numFmtId="3" fontId="14" fillId="0" borderId="1" xfId="6" applyNumberFormat="1" applyFont="1" applyFill="1" applyBorder="1" applyAlignment="1">
      <alignment vertical="center" wrapText="1"/>
    </xf>
    <xf numFmtId="0" fontId="19" fillId="0" borderId="9"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3" fillId="0" borderId="1" xfId="0" applyFont="1" applyFill="1" applyBorder="1" applyAlignment="1">
      <alignment horizontal="center" vertical="center" wrapText="1"/>
    </xf>
    <xf numFmtId="3" fontId="14" fillId="0" borderId="1" xfId="0" applyNumberFormat="1" applyFont="1" applyFill="1" applyBorder="1" applyAlignment="1">
      <alignment vertical="center" wrapText="1"/>
    </xf>
    <xf numFmtId="3" fontId="5" fillId="0" borderId="1" xfId="0" applyNumberFormat="1" applyFont="1" applyFill="1" applyBorder="1" applyAlignment="1">
      <alignment horizontal="right" vertical="center" textRotation="90" wrapText="1"/>
    </xf>
    <xf numFmtId="0" fontId="19" fillId="0" borderId="42" xfId="0" applyFont="1" applyFill="1" applyBorder="1" applyAlignment="1">
      <alignment vertical="center" wrapText="1"/>
    </xf>
    <xf numFmtId="168" fontId="19" fillId="0" borderId="4" xfId="0" applyNumberFormat="1" applyFont="1" applyFill="1" applyBorder="1" applyAlignment="1">
      <alignment horizontal="center" vertical="center"/>
    </xf>
    <xf numFmtId="0" fontId="19" fillId="0" borderId="4" xfId="0" applyFont="1" applyFill="1" applyBorder="1" applyAlignment="1">
      <alignment vertical="center" wrapText="1"/>
    </xf>
    <xf numFmtId="9" fontId="19" fillId="0" borderId="4" xfId="0" applyNumberFormat="1" applyFont="1" applyFill="1" applyBorder="1" applyAlignment="1">
      <alignment horizontal="center" vertical="center" wrapText="1"/>
    </xf>
    <xf numFmtId="9" fontId="19" fillId="0" borderId="4" xfId="0" applyNumberFormat="1" applyFont="1" applyFill="1" applyBorder="1" applyAlignment="1">
      <alignment horizontal="center" vertical="center"/>
    </xf>
    <xf numFmtId="3" fontId="19" fillId="0" borderId="4" xfId="6" applyNumberFormat="1" applyFont="1" applyFill="1" applyBorder="1" applyAlignment="1">
      <alignment horizontal="right" vertical="center" wrapText="1"/>
    </xf>
    <xf numFmtId="3" fontId="19" fillId="0" borderId="4"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textRotation="90" wrapText="1"/>
    </xf>
    <xf numFmtId="0" fontId="39" fillId="0" borderId="29" xfId="0" applyFont="1" applyFill="1" applyBorder="1" applyAlignment="1">
      <alignment horizontal="center" vertical="center" wrapText="1"/>
    </xf>
    <xf numFmtId="171" fontId="19" fillId="0" borderId="26" xfId="6" applyNumberFormat="1" applyFont="1" applyFill="1" applyBorder="1" applyAlignment="1" applyProtection="1">
      <alignment horizontal="left" vertical="center" wrapText="1"/>
      <protection locked="0"/>
    </xf>
    <xf numFmtId="168" fontId="19" fillId="0" borderId="19" xfId="6" applyNumberFormat="1" applyFont="1" applyFill="1" applyBorder="1" applyAlignment="1">
      <alignment vertical="center" wrapText="1"/>
    </xf>
    <xf numFmtId="171" fontId="19" fillId="0" borderId="19" xfId="6" applyNumberFormat="1" applyFont="1" applyFill="1" applyBorder="1" applyAlignment="1">
      <alignment vertical="center" wrapText="1"/>
    </xf>
    <xf numFmtId="171" fontId="19" fillId="0" borderId="19" xfId="6" applyNumberFormat="1" applyFont="1" applyFill="1" applyBorder="1" applyAlignment="1">
      <alignment horizontal="center" vertical="center" wrapText="1"/>
    </xf>
    <xf numFmtId="3" fontId="14" fillId="0" borderId="19" xfId="6" applyNumberFormat="1" applyFont="1" applyFill="1" applyBorder="1" applyAlignment="1">
      <alignment horizontal="right" vertical="center" wrapText="1"/>
    </xf>
  </cellXfs>
  <cellStyles count="10">
    <cellStyle name="Millares" xfId="6" builtinId="3"/>
    <cellStyle name="Millares [0] 2 2" xfId="2"/>
    <cellStyle name="Millares [0] 2 2 2" xfId="7"/>
    <cellStyle name="Millares 2 2" xfId="3"/>
    <cellStyle name="Millares 2 2 2" xfId="8"/>
    <cellStyle name="Moneda" xfId="5" builtinId="4"/>
    <cellStyle name="Moneda 2" xfId="4"/>
    <cellStyle name="Moneda 2 2" xfId="9"/>
    <cellStyle name="Normal" xfId="0" builtinId="0"/>
    <cellStyle name="Normal 2" xfId="1"/>
  </cellStyles>
  <dxfs count="21">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minor"/>
      </font>
      <numFmt numFmtId="10" formatCode="&quot;$&quot;\ #,##0_);[Red]\(&quot;$&quot;\ #,##0\)"/>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9"/>
        <color auto="1"/>
        <name val="Candara"/>
        <scheme val="none"/>
      </font>
      <numFmt numFmtId="170" formatCode="&quot;$&quot;\ #,##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a3" displayName="Tabla3" ref="A19:C27" totalsRowShown="0" headerRowDxfId="20" dataDxfId="19">
  <tableColumns count="3">
    <tableColumn id="1" name="PROYECTO " dataDxfId="18"/>
    <tableColumn id="2" name="RUBRO" dataDxfId="17"/>
    <tableColumn id="3" name="VALOR " dataDxfId="16"/>
  </tableColumns>
  <tableStyleInfo name="TableStyleMedium22" showFirstColumn="0" showLastColumn="0" showRowStripes="1" showColumnStripes="0"/>
</table>
</file>

<file path=xl/tables/table2.xml><?xml version="1.0" encoding="utf-8"?>
<table xmlns="http://schemas.openxmlformats.org/spreadsheetml/2006/main" id="1" name="Tabla5" displayName="Tabla5" ref="B49:H67" totalsRowCount="1" headerRowDxfId="15" dataDxfId="14">
  <tableColumns count="7">
    <tableColumn id="9" name="ADECUACION SANIDAD " dataDxfId="13" totalsRowDxfId="12"/>
    <tableColumn id="3" name="Columna1" dataDxfId="11" totalsRowDxfId="10"/>
    <tableColumn id="10" name="DOTACION EQUIPOS OFICINA " dataDxfId="9" totalsRowDxfId="8"/>
    <tableColumn id="11" name="TIC" dataDxfId="7" totalsRowDxfId="6"/>
    <tableColumn id="12" name="EQUIPO MUESTRAS " dataDxfId="5" totalsRowDxfId="4"/>
    <tableColumn id="13" name="EQUIPO PROTECCION " dataDxfId="3" totalsRowDxfId="2"/>
    <tableColumn id="14" name="TRANSPORTE " dataDxfId="1" totalsRow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7"/>
  <sheetViews>
    <sheetView topLeftCell="F1" zoomScaleNormal="100" workbookViewId="0">
      <pane ySplit="8" topLeftCell="A9" activePane="bottomLeft" state="frozen"/>
      <selection activeCell="I1" sqref="I1"/>
      <selection pane="bottomLeft" activeCell="F1" sqref="A1:XFD1048576"/>
    </sheetView>
  </sheetViews>
  <sheetFormatPr baseColWidth="10" defaultRowHeight="15" x14ac:dyDescent="0.25"/>
  <cols>
    <col min="1" max="1" width="15.85546875" style="116" customWidth="1"/>
    <col min="2" max="2" width="11.42578125" style="116" customWidth="1"/>
    <col min="3" max="3" width="18.140625" style="116" customWidth="1"/>
    <col min="4" max="4" width="16.140625" style="116" customWidth="1"/>
    <col min="5" max="5" width="19.140625" style="116" customWidth="1"/>
    <col min="6" max="6" width="11.42578125" style="116" customWidth="1"/>
    <col min="7" max="7" width="2.5703125" style="116" customWidth="1"/>
    <col min="8" max="8" width="21.140625" style="116" customWidth="1"/>
    <col min="9" max="9" width="4.42578125" style="116" bestFit="1" customWidth="1"/>
    <col min="10" max="10" width="21.28515625" style="116" customWidth="1"/>
    <col min="11" max="11" width="5.7109375" style="116" customWidth="1"/>
    <col min="12" max="12" width="15" style="116" customWidth="1"/>
    <col min="13" max="13" width="7.5703125" style="116" bestFit="1" customWidth="1"/>
    <col min="14" max="14" width="7.85546875" style="116" customWidth="1"/>
    <col min="15" max="15" width="10.85546875" style="132" customWidth="1"/>
    <col min="16" max="16" width="10.5703125" style="132" customWidth="1"/>
    <col min="17" max="17" width="12.28515625" style="132" customWidth="1"/>
    <col min="18" max="18" width="5.140625" style="116" bestFit="1" customWidth="1"/>
    <col min="19" max="19" width="3.42578125" style="116" bestFit="1" customWidth="1"/>
    <col min="20" max="20" width="3.85546875" style="116" customWidth="1"/>
    <col min="21" max="22" width="3.42578125" style="116" bestFit="1" customWidth="1"/>
    <col min="23" max="23" width="3.7109375" style="116" customWidth="1"/>
    <col min="24" max="29" width="3.42578125" style="116" bestFit="1" customWidth="1"/>
    <col min="30" max="30" width="13.85546875" style="116" bestFit="1" customWidth="1"/>
    <col min="31" max="32" width="15.5703125" style="130" bestFit="1" customWidth="1"/>
    <col min="33" max="33" width="17" style="130" bestFit="1" customWidth="1"/>
    <col min="34" max="34" width="16.28515625" style="116" bestFit="1" customWidth="1"/>
    <col min="35" max="16384" width="11.42578125" style="116"/>
  </cols>
  <sheetData>
    <row r="1" spans="1:34" x14ac:dyDescent="0.25">
      <c r="A1" s="378" t="s">
        <v>24</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row>
    <row r="2" spans="1:34" x14ac:dyDescent="0.25">
      <c r="A2" s="379" t="s">
        <v>26</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1:34" x14ac:dyDescent="0.25">
      <c r="A3" s="378" t="s">
        <v>30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row>
    <row r="4" spans="1:34" x14ac:dyDescent="0.25">
      <c r="A4" s="377" t="s">
        <v>157</v>
      </c>
      <c r="B4" s="377"/>
      <c r="C4" s="377"/>
      <c r="D4" s="377"/>
      <c r="E4" s="377"/>
      <c r="F4" s="377"/>
      <c r="G4" s="377"/>
      <c r="H4" s="377"/>
      <c r="I4" s="377"/>
      <c r="J4" s="377"/>
      <c r="K4" s="131"/>
    </row>
    <row r="5" spans="1:34" ht="59.25" customHeight="1" x14ac:dyDescent="0.25">
      <c r="A5" s="395" t="s">
        <v>31</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row>
    <row r="6" spans="1:34" ht="23.25" customHeight="1" thickBot="1" x14ac:dyDescent="0.3"/>
    <row r="7" spans="1:34" x14ac:dyDescent="0.25">
      <c r="A7" s="393" t="s">
        <v>22</v>
      </c>
      <c r="B7" s="386" t="s">
        <v>0</v>
      </c>
      <c r="C7" s="386"/>
      <c r="D7" s="386" t="s">
        <v>1</v>
      </c>
      <c r="E7" s="386" t="s">
        <v>27</v>
      </c>
      <c r="F7" s="386" t="s">
        <v>2</v>
      </c>
      <c r="G7" s="386" t="s">
        <v>3</v>
      </c>
      <c r="H7" s="386" t="s">
        <v>9</v>
      </c>
      <c r="I7" s="384" t="s">
        <v>3</v>
      </c>
      <c r="J7" s="386" t="s">
        <v>32</v>
      </c>
      <c r="K7" s="396" t="s">
        <v>49</v>
      </c>
      <c r="L7" s="386" t="s">
        <v>28</v>
      </c>
      <c r="M7" s="386"/>
      <c r="N7" s="386"/>
      <c r="O7" s="383" t="s">
        <v>29</v>
      </c>
      <c r="P7" s="383"/>
      <c r="Q7" s="383"/>
      <c r="R7" s="382" t="s">
        <v>4</v>
      </c>
      <c r="S7" s="382"/>
      <c r="T7" s="382"/>
      <c r="U7" s="382"/>
      <c r="V7" s="382"/>
      <c r="W7" s="382"/>
      <c r="X7" s="382"/>
      <c r="Y7" s="382"/>
      <c r="Z7" s="382"/>
      <c r="AA7" s="382"/>
      <c r="AB7" s="382"/>
      <c r="AC7" s="382"/>
      <c r="AD7" s="380" t="s">
        <v>23</v>
      </c>
      <c r="AE7" s="133" t="s">
        <v>7</v>
      </c>
      <c r="AF7" s="134" t="s">
        <v>111</v>
      </c>
      <c r="AG7" s="130" t="s">
        <v>8</v>
      </c>
      <c r="AH7" s="42" t="s">
        <v>112</v>
      </c>
    </row>
    <row r="8" spans="1:34" ht="60.75" thickBot="1" x14ac:dyDescent="0.3">
      <c r="A8" s="394"/>
      <c r="B8" s="135" t="s">
        <v>25</v>
      </c>
      <c r="C8" s="136" t="s">
        <v>5</v>
      </c>
      <c r="D8" s="385"/>
      <c r="E8" s="385"/>
      <c r="F8" s="385"/>
      <c r="G8" s="385"/>
      <c r="H8" s="385"/>
      <c r="I8" s="385"/>
      <c r="J8" s="385"/>
      <c r="K8" s="397"/>
      <c r="L8" s="137" t="s">
        <v>5</v>
      </c>
      <c r="M8" s="137" t="s">
        <v>109</v>
      </c>
      <c r="N8" s="137" t="s">
        <v>110</v>
      </c>
      <c r="O8" s="138" t="s">
        <v>6</v>
      </c>
      <c r="P8" s="138" t="s">
        <v>7</v>
      </c>
      <c r="Q8" s="138" t="s">
        <v>8</v>
      </c>
      <c r="R8" s="139" t="s">
        <v>10</v>
      </c>
      <c r="S8" s="139" t="s">
        <v>11</v>
      </c>
      <c r="T8" s="139" t="s">
        <v>12</v>
      </c>
      <c r="U8" s="139" t="s">
        <v>13</v>
      </c>
      <c r="V8" s="139" t="s">
        <v>14</v>
      </c>
      <c r="W8" s="140" t="s">
        <v>15</v>
      </c>
      <c r="X8" s="140" t="s">
        <v>16</v>
      </c>
      <c r="Y8" s="140" t="s">
        <v>17</v>
      </c>
      <c r="Z8" s="140" t="s">
        <v>18</v>
      </c>
      <c r="AA8" s="140" t="s">
        <v>19</v>
      </c>
      <c r="AB8" s="140" t="s">
        <v>20</v>
      </c>
      <c r="AC8" s="140" t="s">
        <v>21</v>
      </c>
      <c r="AD8" s="381"/>
      <c r="AE8" s="358">
        <v>54075390</v>
      </c>
      <c r="AF8" s="361">
        <v>13783442</v>
      </c>
      <c r="AG8" s="362">
        <v>91000000</v>
      </c>
      <c r="AH8" s="352">
        <f>AE8+AF8+AG8</f>
        <v>158858832</v>
      </c>
    </row>
    <row r="9" spans="1:34" ht="108" customHeight="1" x14ac:dyDescent="0.25">
      <c r="A9" s="402" t="s">
        <v>33</v>
      </c>
      <c r="B9" s="411" t="s">
        <v>34</v>
      </c>
      <c r="C9" s="398" t="s">
        <v>35</v>
      </c>
      <c r="D9" s="409" t="s">
        <v>37</v>
      </c>
      <c r="E9" s="387" t="s">
        <v>36</v>
      </c>
      <c r="F9" s="390" t="s">
        <v>38</v>
      </c>
      <c r="G9" s="375"/>
      <c r="H9" s="14" t="s">
        <v>68</v>
      </c>
      <c r="I9" s="15"/>
      <c r="J9" s="14" t="s">
        <v>39</v>
      </c>
      <c r="K9" s="14"/>
      <c r="L9" s="16" t="s">
        <v>40</v>
      </c>
      <c r="M9" s="17">
        <v>14</v>
      </c>
      <c r="N9" s="17">
        <v>26</v>
      </c>
      <c r="O9" s="103"/>
      <c r="P9" s="103">
        <v>28075390</v>
      </c>
      <c r="Q9" s="103">
        <v>41300000</v>
      </c>
      <c r="R9" s="18">
        <v>2100</v>
      </c>
      <c r="S9" s="18">
        <v>2100</v>
      </c>
      <c r="T9" s="18">
        <v>2100</v>
      </c>
      <c r="U9" s="18">
        <v>2100</v>
      </c>
      <c r="V9" s="18">
        <v>2100</v>
      </c>
      <c r="W9" s="63">
        <v>2100</v>
      </c>
      <c r="X9" s="63">
        <f>2100+2940+1470</f>
        <v>6510</v>
      </c>
      <c r="Y9" s="63">
        <f>2100+2940+1470</f>
        <v>6510</v>
      </c>
      <c r="Z9" s="63">
        <f>2100+2940+1470</f>
        <v>6510</v>
      </c>
      <c r="AA9" s="63">
        <f>2100+2940+1470+2940+2940</f>
        <v>12390</v>
      </c>
      <c r="AB9" s="63">
        <f>2100+2940+1470+2940+2940</f>
        <v>12390</v>
      </c>
      <c r="AC9" s="63">
        <f>2100+2940+1470+2940+2940</f>
        <v>12390</v>
      </c>
      <c r="AD9" s="447" t="s">
        <v>175</v>
      </c>
      <c r="AE9" s="359"/>
      <c r="AF9" s="361"/>
      <c r="AG9" s="363"/>
      <c r="AH9" s="353"/>
    </row>
    <row r="10" spans="1:34" ht="72.75" thickBot="1" x14ac:dyDescent="0.3">
      <c r="A10" s="403"/>
      <c r="B10" s="412"/>
      <c r="C10" s="399"/>
      <c r="D10" s="407"/>
      <c r="E10" s="388"/>
      <c r="F10" s="391"/>
      <c r="G10" s="376"/>
      <c r="H10" s="19" t="s">
        <v>69</v>
      </c>
      <c r="I10" s="20"/>
      <c r="J10" s="19" t="s">
        <v>41</v>
      </c>
      <c r="K10" s="19"/>
      <c r="L10" s="21" t="s">
        <v>42</v>
      </c>
      <c r="M10" s="20">
        <v>3</v>
      </c>
      <c r="N10" s="20">
        <v>5</v>
      </c>
      <c r="O10" s="103"/>
      <c r="P10" s="103"/>
      <c r="Q10" s="103"/>
      <c r="R10" s="20"/>
      <c r="S10" s="20"/>
      <c r="T10" s="20"/>
      <c r="U10" s="20"/>
      <c r="V10" s="20"/>
      <c r="W10" s="64"/>
      <c r="X10" s="64"/>
      <c r="Y10" s="64"/>
      <c r="Z10" s="64"/>
      <c r="AA10" s="64"/>
      <c r="AB10" s="64"/>
      <c r="AC10" s="64"/>
      <c r="AD10" s="448"/>
      <c r="AE10" s="359"/>
      <c r="AF10" s="361"/>
      <c r="AG10" s="363"/>
      <c r="AH10" s="353"/>
    </row>
    <row r="11" spans="1:34" ht="60.75" thickBot="1" x14ac:dyDescent="0.3">
      <c r="A11" s="403"/>
      <c r="B11" s="412"/>
      <c r="C11" s="399"/>
      <c r="D11" s="407"/>
      <c r="E11" s="388"/>
      <c r="F11" s="391"/>
      <c r="G11" s="376"/>
      <c r="H11" s="19" t="s">
        <v>70</v>
      </c>
      <c r="I11" s="20"/>
      <c r="J11" s="19" t="s">
        <v>43</v>
      </c>
      <c r="K11" s="19"/>
      <c r="L11" s="21" t="s">
        <v>44</v>
      </c>
      <c r="M11" s="41">
        <v>9</v>
      </c>
      <c r="N11" s="20">
        <v>9</v>
      </c>
      <c r="O11" s="103"/>
      <c r="P11" s="103"/>
      <c r="Q11" s="103">
        <v>6300000</v>
      </c>
      <c r="R11" s="20"/>
      <c r="S11" s="20"/>
      <c r="T11" s="18">
        <v>2100</v>
      </c>
      <c r="U11" s="20"/>
      <c r="V11" s="20"/>
      <c r="W11" s="18">
        <v>2100</v>
      </c>
      <c r="X11" s="18"/>
      <c r="Y11" s="18"/>
      <c r="Z11" s="18"/>
      <c r="AA11" s="18">
        <v>2100</v>
      </c>
      <c r="AB11" s="64"/>
      <c r="AC11" s="64"/>
      <c r="AD11" s="448"/>
      <c r="AE11" s="359"/>
      <c r="AF11" s="361"/>
      <c r="AG11" s="363"/>
      <c r="AH11" s="353"/>
    </row>
    <row r="12" spans="1:34" ht="60.75" thickBot="1" x14ac:dyDescent="0.3">
      <c r="A12" s="403"/>
      <c r="B12" s="412"/>
      <c r="C12" s="399"/>
      <c r="D12" s="407"/>
      <c r="E12" s="388"/>
      <c r="F12" s="391"/>
      <c r="G12" s="376"/>
      <c r="H12" s="19" t="s">
        <v>71</v>
      </c>
      <c r="I12" s="20"/>
      <c r="J12" s="22" t="s">
        <v>45</v>
      </c>
      <c r="K12" s="22"/>
      <c r="L12" s="21" t="s">
        <v>46</v>
      </c>
      <c r="M12" s="40">
        <v>1</v>
      </c>
      <c r="N12" s="40">
        <v>1</v>
      </c>
      <c r="O12" s="103"/>
      <c r="P12" s="103">
        <v>7000000</v>
      </c>
      <c r="Q12" s="103">
        <v>11600000</v>
      </c>
      <c r="R12" s="20"/>
      <c r="S12" s="20"/>
      <c r="T12" s="18">
        <v>18600</v>
      </c>
      <c r="U12" s="20"/>
      <c r="V12" s="20"/>
      <c r="W12" s="64"/>
      <c r="X12" s="64"/>
      <c r="Y12" s="64"/>
      <c r="Z12" s="64"/>
      <c r="AA12" s="64"/>
      <c r="AB12" s="64"/>
      <c r="AC12" s="64"/>
      <c r="AD12" s="448"/>
      <c r="AE12" s="359"/>
      <c r="AF12" s="361"/>
      <c r="AG12" s="363"/>
      <c r="AH12" s="353"/>
    </row>
    <row r="13" spans="1:34" ht="56.25" customHeight="1" thickBot="1" x14ac:dyDescent="0.3">
      <c r="A13" s="403"/>
      <c r="B13" s="412"/>
      <c r="C13" s="399"/>
      <c r="D13" s="407"/>
      <c r="E13" s="388"/>
      <c r="F13" s="391"/>
      <c r="G13" s="376"/>
      <c r="H13" s="19" t="s">
        <v>117</v>
      </c>
      <c r="I13" s="20"/>
      <c r="J13" s="22"/>
      <c r="K13" s="22"/>
      <c r="L13" s="21"/>
      <c r="M13" s="40"/>
      <c r="N13" s="40"/>
      <c r="O13" s="103"/>
      <c r="P13" s="103"/>
      <c r="Q13" s="103">
        <v>22500000</v>
      </c>
      <c r="R13" s="20"/>
      <c r="S13" s="18">
        <v>3750</v>
      </c>
      <c r="T13" s="18">
        <v>3750</v>
      </c>
      <c r="U13" s="18">
        <v>3750</v>
      </c>
      <c r="V13" s="18">
        <v>3750</v>
      </c>
      <c r="W13" s="18">
        <v>3750</v>
      </c>
      <c r="X13" s="18">
        <v>3750</v>
      </c>
      <c r="Y13" s="64"/>
      <c r="Z13" s="64"/>
      <c r="AA13" s="64"/>
      <c r="AB13" s="64"/>
      <c r="AC13" s="64"/>
      <c r="AD13" s="448"/>
      <c r="AE13" s="359"/>
      <c r="AF13" s="361"/>
      <c r="AG13" s="363"/>
      <c r="AH13" s="353"/>
    </row>
    <row r="14" spans="1:34" ht="48.75" thickBot="1" x14ac:dyDescent="0.3">
      <c r="A14" s="403"/>
      <c r="B14" s="412"/>
      <c r="C14" s="399"/>
      <c r="D14" s="407"/>
      <c r="E14" s="388"/>
      <c r="F14" s="391"/>
      <c r="G14" s="376"/>
      <c r="H14" s="19" t="s">
        <v>113</v>
      </c>
      <c r="I14" s="20"/>
      <c r="J14" s="22" t="s">
        <v>118</v>
      </c>
      <c r="K14" s="22"/>
      <c r="L14" s="21" t="s">
        <v>114</v>
      </c>
      <c r="M14" s="40">
        <v>0.01</v>
      </c>
      <c r="N14" s="40">
        <v>0.5</v>
      </c>
      <c r="O14" s="103">
        <v>13783000</v>
      </c>
      <c r="P14" s="103">
        <v>15000000</v>
      </c>
      <c r="Q14" s="103">
        <v>9300000</v>
      </c>
      <c r="R14" s="20"/>
      <c r="S14" s="20"/>
      <c r="T14" s="18">
        <f>3500+830</f>
        <v>4330</v>
      </c>
      <c r="U14" s="18">
        <f t="shared" ref="U14:Z14" si="0">3500+830</f>
        <v>4330</v>
      </c>
      <c r="V14" s="18">
        <f>3500+830+943+500</f>
        <v>5773</v>
      </c>
      <c r="W14" s="18">
        <f t="shared" si="0"/>
        <v>4330</v>
      </c>
      <c r="X14" s="18">
        <f t="shared" si="0"/>
        <v>4330</v>
      </c>
      <c r="Y14" s="18">
        <f>3500+830+1000</f>
        <v>5330</v>
      </c>
      <c r="Z14" s="18">
        <f t="shared" si="0"/>
        <v>4330</v>
      </c>
      <c r="AA14" s="18">
        <f>3500+830+1000</f>
        <v>5330</v>
      </c>
      <c r="AB14" s="20"/>
      <c r="AC14" s="20"/>
      <c r="AD14" s="448"/>
      <c r="AE14" s="359"/>
      <c r="AF14" s="361"/>
      <c r="AG14" s="363"/>
      <c r="AH14" s="353"/>
    </row>
    <row r="15" spans="1:34" ht="61.5" customHeight="1" thickBot="1" x14ac:dyDescent="0.3">
      <c r="A15" s="403"/>
      <c r="B15" s="413"/>
      <c r="C15" s="414"/>
      <c r="D15" s="410"/>
      <c r="E15" s="389"/>
      <c r="F15" s="392"/>
      <c r="G15" s="376"/>
      <c r="H15" s="23" t="s">
        <v>72</v>
      </c>
      <c r="I15" s="45"/>
      <c r="J15" s="24" t="s">
        <v>47</v>
      </c>
      <c r="K15" s="24"/>
      <c r="L15" s="25" t="s">
        <v>48</v>
      </c>
      <c r="M15" s="68">
        <v>0.84</v>
      </c>
      <c r="N15" s="68">
        <v>1</v>
      </c>
      <c r="O15" s="103"/>
      <c r="P15" s="103">
        <v>4000000</v>
      </c>
      <c r="Q15" s="103"/>
      <c r="R15" s="45"/>
      <c r="S15" s="45"/>
      <c r="T15" s="45"/>
      <c r="U15" s="45"/>
      <c r="V15" s="45"/>
      <c r="W15" s="69"/>
      <c r="X15" s="18"/>
      <c r="Y15" s="18"/>
      <c r="Z15" s="18">
        <v>4000</v>
      </c>
      <c r="AA15" s="18"/>
      <c r="AB15" s="18"/>
      <c r="AC15" s="18"/>
      <c r="AD15" s="448"/>
      <c r="AE15" s="360"/>
      <c r="AF15" s="361"/>
      <c r="AG15" s="364"/>
      <c r="AH15" s="354"/>
    </row>
    <row r="16" spans="1:34" ht="78" customHeight="1" thickBot="1" x14ac:dyDescent="0.3">
      <c r="A16" s="403"/>
      <c r="B16" s="411" t="s">
        <v>34</v>
      </c>
      <c r="C16" s="398" t="s">
        <v>35</v>
      </c>
      <c r="D16" s="398" t="s">
        <v>58</v>
      </c>
      <c r="E16" s="398" t="s">
        <v>36</v>
      </c>
      <c r="F16" s="429" t="s">
        <v>63</v>
      </c>
      <c r="G16" s="144"/>
      <c r="H16" s="27" t="s">
        <v>73</v>
      </c>
      <c r="I16" s="76"/>
      <c r="J16" s="27" t="s">
        <v>82</v>
      </c>
      <c r="K16" s="27"/>
      <c r="L16" s="27" t="s">
        <v>95</v>
      </c>
      <c r="M16" s="77">
        <v>100</v>
      </c>
      <c r="N16" s="78">
        <v>100</v>
      </c>
      <c r="O16" s="103"/>
      <c r="P16" s="103"/>
      <c r="Q16" s="103">
        <v>140486000</v>
      </c>
      <c r="R16" s="76"/>
      <c r="S16" s="76"/>
      <c r="T16" s="76"/>
      <c r="U16" s="76"/>
      <c r="V16" s="76"/>
      <c r="W16" s="18">
        <v>16000</v>
      </c>
      <c r="X16" s="18">
        <v>32000</v>
      </c>
      <c r="Y16" s="18">
        <v>15000</v>
      </c>
      <c r="Z16" s="18">
        <v>15000</v>
      </c>
      <c r="AA16" s="18">
        <v>32486</v>
      </c>
      <c r="AB16" s="18">
        <v>15000</v>
      </c>
      <c r="AC16" s="18">
        <v>15000</v>
      </c>
      <c r="AD16" s="448"/>
      <c r="AE16" s="372">
        <v>66000000</v>
      </c>
      <c r="AF16" s="358">
        <v>13783442</v>
      </c>
      <c r="AG16" s="362">
        <v>270486000</v>
      </c>
      <c r="AH16" s="143"/>
    </row>
    <row r="17" spans="1:34" ht="72.75" thickBot="1" x14ac:dyDescent="0.3">
      <c r="A17" s="403"/>
      <c r="B17" s="412"/>
      <c r="C17" s="399"/>
      <c r="D17" s="399"/>
      <c r="E17" s="399"/>
      <c r="F17" s="430"/>
      <c r="G17" s="143"/>
      <c r="H17" s="439" t="s">
        <v>74</v>
      </c>
      <c r="I17" s="26"/>
      <c r="J17" s="28" t="s">
        <v>83</v>
      </c>
      <c r="K17" s="28"/>
      <c r="L17" s="28" t="s">
        <v>96</v>
      </c>
      <c r="M17" s="65">
        <v>3</v>
      </c>
      <c r="N17" s="66">
        <v>3</v>
      </c>
      <c r="O17" s="103"/>
      <c r="P17" s="103">
        <v>34000000</v>
      </c>
      <c r="Q17" s="103"/>
      <c r="R17" s="18"/>
      <c r="S17" s="18"/>
      <c r="T17" s="18"/>
      <c r="U17" s="18"/>
      <c r="V17" s="18"/>
      <c r="W17" s="18"/>
      <c r="X17" s="18">
        <v>5600</v>
      </c>
      <c r="Y17" s="18">
        <v>5600</v>
      </c>
      <c r="Z17" s="18">
        <v>5600</v>
      </c>
      <c r="AA17" s="18">
        <v>5600</v>
      </c>
      <c r="AB17" s="18">
        <v>5600</v>
      </c>
      <c r="AC17" s="18">
        <v>6000</v>
      </c>
      <c r="AD17" s="448"/>
      <c r="AE17" s="373"/>
      <c r="AF17" s="366"/>
      <c r="AG17" s="363"/>
      <c r="AH17" s="143"/>
    </row>
    <row r="18" spans="1:34" ht="72.75" thickBot="1" x14ac:dyDescent="0.3">
      <c r="A18" s="403"/>
      <c r="B18" s="412"/>
      <c r="C18" s="399"/>
      <c r="D18" s="399"/>
      <c r="E18" s="399"/>
      <c r="F18" s="430"/>
      <c r="G18" s="143"/>
      <c r="H18" s="439"/>
      <c r="I18" s="26"/>
      <c r="J18" s="28" t="s">
        <v>84</v>
      </c>
      <c r="K18" s="28"/>
      <c r="L18" s="28" t="s">
        <v>97</v>
      </c>
      <c r="M18" s="67">
        <v>1</v>
      </c>
      <c r="N18" s="67">
        <v>1</v>
      </c>
      <c r="O18" s="103"/>
      <c r="P18" s="103"/>
      <c r="Q18" s="103"/>
      <c r="R18" s="18"/>
      <c r="S18" s="18"/>
      <c r="T18" s="18"/>
      <c r="U18" s="18"/>
      <c r="V18" s="18"/>
      <c r="W18" s="18"/>
      <c r="X18" s="18"/>
      <c r="Y18" s="18"/>
      <c r="Z18" s="18"/>
      <c r="AA18" s="18"/>
      <c r="AB18" s="18"/>
      <c r="AC18" s="18"/>
      <c r="AD18" s="448"/>
      <c r="AE18" s="373"/>
      <c r="AF18" s="366"/>
      <c r="AG18" s="363"/>
      <c r="AH18" s="143"/>
    </row>
    <row r="19" spans="1:34" ht="72.75" thickBot="1" x14ac:dyDescent="0.3">
      <c r="A19" s="403"/>
      <c r="B19" s="412"/>
      <c r="C19" s="399"/>
      <c r="D19" s="399"/>
      <c r="E19" s="399"/>
      <c r="F19" s="430"/>
      <c r="G19" s="143"/>
      <c r="H19" s="28" t="s">
        <v>75</v>
      </c>
      <c r="I19" s="26"/>
      <c r="J19" s="28" t="s">
        <v>85</v>
      </c>
      <c r="K19" s="28"/>
      <c r="L19" s="28" t="s">
        <v>97</v>
      </c>
      <c r="M19" s="67">
        <v>1</v>
      </c>
      <c r="N19" s="67">
        <v>1</v>
      </c>
      <c r="O19" s="103"/>
      <c r="P19" s="103">
        <v>6000000</v>
      </c>
      <c r="Q19" s="103">
        <v>6000000</v>
      </c>
      <c r="R19" s="18">
        <v>1000</v>
      </c>
      <c r="S19" s="18">
        <v>1000</v>
      </c>
      <c r="T19" s="18">
        <v>1000</v>
      </c>
      <c r="U19" s="18">
        <v>1000</v>
      </c>
      <c r="V19" s="18">
        <v>1000</v>
      </c>
      <c r="W19" s="18">
        <v>1000</v>
      </c>
      <c r="X19" s="18">
        <v>1000</v>
      </c>
      <c r="Y19" s="18">
        <v>1000</v>
      </c>
      <c r="Z19" s="18">
        <v>1000</v>
      </c>
      <c r="AA19" s="18">
        <v>1000</v>
      </c>
      <c r="AB19" s="18">
        <v>1000</v>
      </c>
      <c r="AC19" s="18">
        <v>1000</v>
      </c>
      <c r="AD19" s="448"/>
      <c r="AE19" s="373"/>
      <c r="AF19" s="366"/>
      <c r="AG19" s="363"/>
      <c r="AH19" s="145">
        <f>AE16+AF16+AG16</f>
        <v>350269442</v>
      </c>
    </row>
    <row r="20" spans="1:34" ht="84.75" thickBot="1" x14ac:dyDescent="0.3">
      <c r="A20" s="403"/>
      <c r="B20" s="412"/>
      <c r="C20" s="399"/>
      <c r="D20" s="399"/>
      <c r="E20" s="399"/>
      <c r="F20" s="430"/>
      <c r="G20" s="143"/>
      <c r="H20" s="85" t="s">
        <v>120</v>
      </c>
      <c r="I20" s="26"/>
      <c r="J20" s="28"/>
      <c r="K20" s="28"/>
      <c r="L20" s="28"/>
      <c r="M20" s="67"/>
      <c r="N20" s="67"/>
      <c r="O20" s="103"/>
      <c r="P20" s="103"/>
      <c r="Q20" s="103"/>
      <c r="R20" s="18"/>
      <c r="S20" s="18"/>
      <c r="T20" s="18"/>
      <c r="U20" s="18"/>
      <c r="V20" s="18"/>
      <c r="W20" s="18"/>
      <c r="X20" s="18"/>
      <c r="Y20" s="18"/>
      <c r="Z20" s="18"/>
      <c r="AA20" s="18"/>
      <c r="AB20" s="18"/>
      <c r="AC20" s="18"/>
      <c r="AD20" s="448"/>
      <c r="AE20" s="373"/>
      <c r="AF20" s="366"/>
      <c r="AG20" s="363"/>
      <c r="AH20" s="145"/>
    </row>
    <row r="21" spans="1:34" ht="84.75" thickBot="1" x14ac:dyDescent="0.3">
      <c r="A21" s="403"/>
      <c r="B21" s="412"/>
      <c r="C21" s="399"/>
      <c r="D21" s="399"/>
      <c r="E21" s="399"/>
      <c r="F21" s="430"/>
      <c r="G21" s="143"/>
      <c r="H21" s="85" t="s">
        <v>120</v>
      </c>
      <c r="I21" s="26"/>
      <c r="J21" s="104" t="s">
        <v>154</v>
      </c>
      <c r="K21" s="28"/>
      <c r="L21" s="28"/>
      <c r="M21" s="67"/>
      <c r="N21" s="67"/>
      <c r="O21" s="103"/>
      <c r="P21" s="103"/>
      <c r="Q21" s="103">
        <v>55000000</v>
      </c>
      <c r="R21" s="18"/>
      <c r="S21" s="18">
        <v>55000</v>
      </c>
      <c r="T21" s="18"/>
      <c r="U21" s="18"/>
      <c r="V21" s="18"/>
      <c r="W21" s="18"/>
      <c r="X21" s="18"/>
      <c r="Y21" s="18"/>
      <c r="Z21" s="18"/>
      <c r="AA21" s="18"/>
      <c r="AB21" s="18"/>
      <c r="AC21" s="18"/>
      <c r="AD21" s="448"/>
      <c r="AE21" s="373"/>
      <c r="AF21" s="366"/>
      <c r="AG21" s="363"/>
      <c r="AH21" s="145"/>
    </row>
    <row r="22" spans="1:34" ht="84.75" thickBot="1" x14ac:dyDescent="0.3">
      <c r="A22" s="403"/>
      <c r="B22" s="412"/>
      <c r="C22" s="399"/>
      <c r="D22" s="399"/>
      <c r="E22" s="399"/>
      <c r="F22" s="430"/>
      <c r="G22" s="143"/>
      <c r="H22" s="85" t="s">
        <v>120</v>
      </c>
      <c r="I22" s="26"/>
      <c r="J22" s="104" t="s">
        <v>155</v>
      </c>
      <c r="K22" s="28"/>
      <c r="L22" s="28"/>
      <c r="M22" s="67"/>
      <c r="N22" s="67"/>
      <c r="O22" s="103"/>
      <c r="P22" s="103"/>
      <c r="Q22" s="103">
        <v>30000442</v>
      </c>
      <c r="R22" s="18"/>
      <c r="S22" s="18"/>
      <c r="T22" s="18"/>
      <c r="U22" s="18">
        <v>30000</v>
      </c>
      <c r="V22" s="18"/>
      <c r="W22" s="18"/>
      <c r="X22" s="18"/>
      <c r="Y22" s="18"/>
      <c r="Z22" s="18"/>
      <c r="AA22" s="18"/>
      <c r="AB22" s="18"/>
      <c r="AC22" s="18"/>
      <c r="AD22" s="448"/>
      <c r="AE22" s="373"/>
      <c r="AF22" s="366"/>
      <c r="AG22" s="363"/>
      <c r="AH22" s="143"/>
    </row>
    <row r="23" spans="1:34" ht="27" thickBot="1" x14ac:dyDescent="0.3">
      <c r="A23" s="403"/>
      <c r="B23" s="412"/>
      <c r="C23" s="399"/>
      <c r="D23" s="399"/>
      <c r="E23" s="399"/>
      <c r="F23" s="430"/>
      <c r="G23" s="143"/>
      <c r="H23" s="28" t="s">
        <v>119</v>
      </c>
      <c r="I23" s="26"/>
      <c r="J23" s="28" t="s">
        <v>116</v>
      </c>
      <c r="K23" s="28"/>
      <c r="L23" s="28"/>
      <c r="M23" s="67"/>
      <c r="N23" s="67"/>
      <c r="O23" s="103"/>
      <c r="P23" s="103">
        <v>6000000</v>
      </c>
      <c r="Q23" s="103"/>
      <c r="R23" s="18">
        <v>1000</v>
      </c>
      <c r="S23" s="18">
        <v>1000</v>
      </c>
      <c r="T23" s="18">
        <v>1000</v>
      </c>
      <c r="U23" s="18">
        <v>1000</v>
      </c>
      <c r="V23" s="18">
        <v>1000</v>
      </c>
      <c r="W23" s="18">
        <v>1000</v>
      </c>
      <c r="X23" s="18"/>
      <c r="Y23" s="18"/>
      <c r="Z23" s="18"/>
      <c r="AA23" s="18"/>
      <c r="AB23" s="18"/>
      <c r="AC23" s="18"/>
      <c r="AD23" s="448"/>
      <c r="AE23" s="373"/>
      <c r="AF23" s="366"/>
      <c r="AG23" s="363"/>
      <c r="AH23" s="143"/>
    </row>
    <row r="24" spans="1:34" ht="72.75" thickBot="1" x14ac:dyDescent="0.3">
      <c r="A24" s="403"/>
      <c r="B24" s="412"/>
      <c r="C24" s="399"/>
      <c r="D24" s="399"/>
      <c r="E24" s="399"/>
      <c r="F24" s="430"/>
      <c r="G24" s="143"/>
      <c r="H24" s="28" t="s">
        <v>115</v>
      </c>
      <c r="I24" s="26"/>
      <c r="J24" s="28"/>
      <c r="K24" s="28"/>
      <c r="L24" s="28"/>
      <c r="M24" s="67"/>
      <c r="N24" s="67"/>
      <c r="O24" s="103"/>
      <c r="P24" s="103">
        <v>10000000</v>
      </c>
      <c r="Q24" s="103">
        <v>8000000</v>
      </c>
      <c r="R24" s="18"/>
      <c r="S24" s="18">
        <v>4250</v>
      </c>
      <c r="T24" s="18"/>
      <c r="U24" s="18"/>
      <c r="V24" s="18">
        <v>4250</v>
      </c>
      <c r="W24" s="18"/>
      <c r="X24" s="18"/>
      <c r="Y24" s="18">
        <v>5250</v>
      </c>
      <c r="Z24"/>
      <c r="AA24" s="18"/>
      <c r="AB24" s="18">
        <v>4250</v>
      </c>
      <c r="AC24" s="18"/>
      <c r="AD24" s="448"/>
      <c r="AE24" s="373"/>
      <c r="AF24" s="366"/>
      <c r="AG24" s="363"/>
      <c r="AH24" s="143"/>
    </row>
    <row r="25" spans="1:34" ht="69.75" customHeight="1" thickBot="1" x14ac:dyDescent="0.3">
      <c r="A25" s="403"/>
      <c r="B25" s="415"/>
      <c r="C25" s="400"/>
      <c r="D25" s="400"/>
      <c r="E25" s="400"/>
      <c r="F25" s="431"/>
      <c r="G25" s="146"/>
      <c r="H25" s="81" t="s">
        <v>76</v>
      </c>
      <c r="I25" s="56"/>
      <c r="J25" s="82" t="s">
        <v>85</v>
      </c>
      <c r="K25" s="82"/>
      <c r="L25" s="82" t="s">
        <v>97</v>
      </c>
      <c r="M25" s="83">
        <v>1</v>
      </c>
      <c r="N25" s="83">
        <v>1</v>
      </c>
      <c r="O25" s="103">
        <v>13783000</v>
      </c>
      <c r="P25" s="103">
        <v>10000000</v>
      </c>
      <c r="Q25" s="103">
        <v>31000000</v>
      </c>
      <c r="R25" s="18">
        <v>400</v>
      </c>
      <c r="S25" s="18">
        <v>1000</v>
      </c>
      <c r="T25" s="18">
        <v>400</v>
      </c>
      <c r="U25" s="18">
        <v>783</v>
      </c>
      <c r="V25" s="18">
        <v>400</v>
      </c>
      <c r="W25" s="18">
        <v>400</v>
      </c>
      <c r="X25" s="18">
        <v>31400</v>
      </c>
      <c r="Y25" s="18">
        <v>4000</v>
      </c>
      <c r="Z25" s="18">
        <v>4000</v>
      </c>
      <c r="AA25" s="18">
        <v>4000</v>
      </c>
      <c r="AB25" s="18">
        <v>4000</v>
      </c>
      <c r="AC25" s="18">
        <v>4000</v>
      </c>
      <c r="AD25" s="448"/>
      <c r="AE25" s="374"/>
      <c r="AF25" s="367"/>
      <c r="AG25" s="364"/>
      <c r="AH25" s="143"/>
    </row>
    <row r="26" spans="1:34" ht="102" customHeight="1" thickBot="1" x14ac:dyDescent="0.3">
      <c r="A26" s="404"/>
      <c r="B26" s="401" t="s">
        <v>50</v>
      </c>
      <c r="C26" s="401" t="s">
        <v>35</v>
      </c>
      <c r="D26" s="406" t="s">
        <v>59</v>
      </c>
      <c r="E26" s="401" t="s">
        <v>36</v>
      </c>
      <c r="F26" s="432" t="s">
        <v>64</v>
      </c>
      <c r="G26" s="147"/>
      <c r="H26" s="440" t="s">
        <v>156</v>
      </c>
      <c r="I26" s="71"/>
      <c r="J26" s="72" t="s">
        <v>86</v>
      </c>
      <c r="K26" s="72"/>
      <c r="L26" s="73" t="s">
        <v>98</v>
      </c>
      <c r="M26" s="74">
        <v>0.7</v>
      </c>
      <c r="N26" s="74">
        <v>1</v>
      </c>
      <c r="O26" s="103">
        <v>35168134</v>
      </c>
      <c r="P26" s="103">
        <v>7000000</v>
      </c>
      <c r="Q26" s="103"/>
      <c r="R26" s="18">
        <f>7190+7500</f>
        <v>14690</v>
      </c>
      <c r="S26" s="18">
        <v>6390</v>
      </c>
      <c r="T26" s="18">
        <v>6390</v>
      </c>
      <c r="U26" s="18"/>
      <c r="V26" s="18"/>
      <c r="W26" s="18"/>
      <c r="X26" s="18"/>
      <c r="Y26" s="18">
        <v>2940</v>
      </c>
      <c r="Z26" s="18">
        <v>2940</v>
      </c>
      <c r="AA26" s="18">
        <v>2940</v>
      </c>
      <c r="AB26" s="18">
        <v>2940</v>
      </c>
      <c r="AC26" s="18">
        <v>2940</v>
      </c>
      <c r="AD26" s="448"/>
      <c r="AE26" s="358">
        <v>37601250</v>
      </c>
      <c r="AF26" s="368">
        <f>23783442+13783442</f>
        <v>37566884</v>
      </c>
      <c r="AG26" s="370"/>
      <c r="AH26" s="352">
        <f>AE26+AF26</f>
        <v>75168134</v>
      </c>
    </row>
    <row r="27" spans="1:34" ht="40.5" customHeight="1" thickBot="1" x14ac:dyDescent="0.3">
      <c r="A27" s="404"/>
      <c r="B27" s="399"/>
      <c r="C27" s="399"/>
      <c r="D27" s="407"/>
      <c r="E27" s="399"/>
      <c r="F27" s="433"/>
      <c r="G27" s="143"/>
      <c r="H27" s="441"/>
      <c r="I27" s="32"/>
      <c r="J27" s="34" t="s">
        <v>153</v>
      </c>
      <c r="K27" s="34"/>
      <c r="L27" s="35" t="s">
        <v>99</v>
      </c>
      <c r="M27" s="44">
        <v>90</v>
      </c>
      <c r="N27" s="44">
        <v>100</v>
      </c>
      <c r="O27" s="103"/>
      <c r="P27" s="103">
        <v>8000000</v>
      </c>
      <c r="Q27" s="103"/>
      <c r="R27" s="18"/>
      <c r="S27" s="18"/>
      <c r="T27" s="18">
        <v>4000</v>
      </c>
      <c r="U27" s="18">
        <v>4000</v>
      </c>
      <c r="V27" s="18"/>
      <c r="W27" s="18"/>
      <c r="X27" s="18"/>
      <c r="Y27" s="18"/>
      <c r="Z27" s="18"/>
      <c r="AA27" s="18"/>
      <c r="AB27" s="18"/>
      <c r="AC27" s="18"/>
      <c r="AD27" s="448"/>
      <c r="AE27" s="366"/>
      <c r="AF27" s="369"/>
      <c r="AG27" s="371"/>
      <c r="AH27" s="353"/>
    </row>
    <row r="28" spans="1:34" ht="93" customHeight="1" thickBot="1" x14ac:dyDescent="0.3">
      <c r="A28" s="404"/>
      <c r="B28" s="399"/>
      <c r="C28" s="399"/>
      <c r="D28" s="407"/>
      <c r="E28" s="399"/>
      <c r="F28" s="433"/>
      <c r="G28" s="143"/>
      <c r="H28" s="441"/>
      <c r="I28" s="32"/>
      <c r="J28" s="36" t="s">
        <v>87</v>
      </c>
      <c r="K28" s="36"/>
      <c r="L28" s="37" t="s">
        <v>100</v>
      </c>
      <c r="M28" s="44"/>
      <c r="N28" s="44"/>
      <c r="O28" s="103">
        <v>5000000</v>
      </c>
      <c r="P28" s="103"/>
      <c r="Q28" s="103"/>
      <c r="R28" s="18"/>
      <c r="S28" s="18"/>
      <c r="T28" s="18">
        <v>2500</v>
      </c>
      <c r="U28" s="18">
        <v>2500</v>
      </c>
      <c r="V28" s="18"/>
      <c r="W28" s="18"/>
      <c r="X28" s="18"/>
      <c r="Y28" s="18"/>
      <c r="Z28" s="18"/>
      <c r="AA28" s="18"/>
      <c r="AB28" s="18"/>
      <c r="AC28" s="18"/>
      <c r="AD28" s="448"/>
      <c r="AE28" s="366"/>
      <c r="AF28" s="369"/>
      <c r="AG28" s="371"/>
      <c r="AH28" s="353"/>
    </row>
    <row r="29" spans="1:34" ht="48.75" thickBot="1" x14ac:dyDescent="0.3">
      <c r="A29" s="404"/>
      <c r="B29" s="399"/>
      <c r="C29" s="399"/>
      <c r="D29" s="407"/>
      <c r="E29" s="399"/>
      <c r="F29" s="433"/>
      <c r="G29" s="143"/>
      <c r="H29" s="441"/>
      <c r="I29" s="32"/>
      <c r="J29" s="34" t="s">
        <v>88</v>
      </c>
      <c r="K29" s="34"/>
      <c r="L29" s="37" t="s">
        <v>101</v>
      </c>
      <c r="M29" s="43">
        <v>1</v>
      </c>
      <c r="N29" s="43">
        <v>1</v>
      </c>
      <c r="O29" s="103"/>
      <c r="P29" s="103"/>
      <c r="Q29" s="103"/>
      <c r="R29" s="18"/>
      <c r="S29" s="18"/>
      <c r="T29" s="18"/>
      <c r="U29" s="18"/>
      <c r="V29" s="18"/>
      <c r="W29" s="18"/>
      <c r="X29" s="18"/>
      <c r="Y29" s="18"/>
      <c r="Z29" s="18"/>
      <c r="AA29" s="18"/>
      <c r="AB29" s="18"/>
      <c r="AC29" s="18"/>
      <c r="AD29" s="448"/>
      <c r="AE29" s="366"/>
      <c r="AF29" s="369"/>
      <c r="AG29" s="371"/>
      <c r="AH29" s="353"/>
    </row>
    <row r="30" spans="1:34" ht="60" customHeight="1" thickBot="1" x14ac:dyDescent="0.3">
      <c r="A30" s="404"/>
      <c r="B30" s="399"/>
      <c r="C30" s="399"/>
      <c r="D30" s="407"/>
      <c r="E30" s="399"/>
      <c r="F30" s="433"/>
      <c r="G30" s="143"/>
      <c r="H30" s="441"/>
      <c r="I30" s="32"/>
      <c r="J30" s="34" t="s">
        <v>89</v>
      </c>
      <c r="K30" s="34"/>
      <c r="L30" s="37" t="s">
        <v>102</v>
      </c>
      <c r="M30" s="44">
        <v>100</v>
      </c>
      <c r="N30" s="44">
        <v>100</v>
      </c>
      <c r="O30" s="103"/>
      <c r="P30" s="103"/>
      <c r="Q30" s="103"/>
      <c r="R30" s="18"/>
      <c r="S30" s="18"/>
      <c r="T30" s="18"/>
      <c r="U30" s="18"/>
      <c r="V30" s="18"/>
      <c r="W30" s="18"/>
      <c r="X30" s="18"/>
      <c r="Y30" s="18"/>
      <c r="Z30" s="18"/>
      <c r="AA30" s="18"/>
      <c r="AB30" s="18"/>
      <c r="AC30" s="18"/>
      <c r="AD30" s="448"/>
      <c r="AE30" s="366"/>
      <c r="AF30" s="369"/>
      <c r="AG30" s="371"/>
      <c r="AH30" s="353"/>
    </row>
    <row r="31" spans="1:34" ht="60.75" thickBot="1" x14ac:dyDescent="0.3">
      <c r="A31" s="405"/>
      <c r="B31" s="400"/>
      <c r="C31" s="400"/>
      <c r="D31" s="408"/>
      <c r="E31" s="400"/>
      <c r="F31" s="434"/>
      <c r="G31" s="143"/>
      <c r="H31" s="442"/>
      <c r="I31" s="32"/>
      <c r="J31" s="38" t="s">
        <v>90</v>
      </c>
      <c r="K31" s="38"/>
      <c r="L31" s="39" t="s">
        <v>103</v>
      </c>
      <c r="M31" s="44">
        <v>30</v>
      </c>
      <c r="N31" s="44">
        <v>60</v>
      </c>
      <c r="O31" s="103">
        <v>20000000</v>
      </c>
      <c r="P31" s="103"/>
      <c r="Q31" s="103"/>
      <c r="R31" s="18"/>
      <c r="S31" s="18"/>
      <c r="T31" s="18">
        <v>20000</v>
      </c>
      <c r="U31" s="18"/>
      <c r="V31" s="18"/>
      <c r="W31" s="18"/>
      <c r="X31" s="18"/>
      <c r="Y31" s="18"/>
      <c r="Z31" s="18"/>
      <c r="AA31" s="18"/>
      <c r="AB31" s="18"/>
      <c r="AC31" s="18"/>
      <c r="AD31" s="448"/>
      <c r="AE31" s="367"/>
      <c r="AF31" s="369"/>
      <c r="AG31" s="371"/>
      <c r="AH31" s="354"/>
    </row>
    <row r="32" spans="1:34" ht="68.25" customHeight="1" thickBot="1" x14ac:dyDescent="0.3">
      <c r="A32" s="149"/>
      <c r="B32" s="422"/>
      <c r="C32" s="425" t="s">
        <v>35</v>
      </c>
      <c r="D32" s="418" t="s">
        <v>60</v>
      </c>
      <c r="E32" s="427"/>
      <c r="F32" s="435" t="s">
        <v>65</v>
      </c>
      <c r="G32" s="143"/>
      <c r="H32" s="49" t="s">
        <v>77</v>
      </c>
      <c r="I32" s="48"/>
      <c r="J32" s="445" t="s">
        <v>91</v>
      </c>
      <c r="K32" s="159"/>
      <c r="L32" s="50" t="s">
        <v>104</v>
      </c>
      <c r="M32" s="48">
        <v>3</v>
      </c>
      <c r="N32" s="48">
        <v>6</v>
      </c>
      <c r="O32" s="103">
        <v>13783442</v>
      </c>
      <c r="P32" s="103">
        <v>8000000</v>
      </c>
      <c r="Q32" s="103"/>
      <c r="R32" s="18"/>
      <c r="S32" s="18"/>
      <c r="T32" s="18">
        <v>21000</v>
      </c>
      <c r="U32" s="18"/>
      <c r="V32" s="18"/>
      <c r="W32" s="18"/>
      <c r="X32" s="18"/>
      <c r="Y32" s="18"/>
      <c r="Z32" s="18"/>
      <c r="AA32" s="18"/>
      <c r="AB32" s="18"/>
      <c r="AC32" s="18"/>
      <c r="AD32" s="448"/>
      <c r="AE32" s="358">
        <v>13783442</v>
      </c>
      <c r="AF32" s="358">
        <v>13000000</v>
      </c>
      <c r="AG32" s="459"/>
      <c r="AH32" s="352">
        <f>AE32+AF32</f>
        <v>26783442</v>
      </c>
    </row>
    <row r="33" spans="1:34" ht="71.25" customHeight="1" thickBot="1" x14ac:dyDescent="0.3">
      <c r="A33" s="149"/>
      <c r="B33" s="423"/>
      <c r="C33" s="426"/>
      <c r="D33" s="419"/>
      <c r="E33" s="428"/>
      <c r="F33" s="436"/>
      <c r="G33" s="143"/>
      <c r="H33" s="53" t="s">
        <v>78</v>
      </c>
      <c r="I33" s="48"/>
      <c r="J33" s="446"/>
      <c r="K33" s="160"/>
      <c r="L33" s="54" t="s">
        <v>105</v>
      </c>
      <c r="M33" s="48">
        <v>8</v>
      </c>
      <c r="N33" s="48">
        <v>8</v>
      </c>
      <c r="O33" s="103"/>
      <c r="P33" s="103">
        <v>5000000</v>
      </c>
      <c r="Q33" s="103"/>
      <c r="R33" s="18"/>
      <c r="S33" s="18"/>
      <c r="T33" s="18">
        <v>2500</v>
      </c>
      <c r="U33" s="18"/>
      <c r="V33" s="18"/>
      <c r="W33" s="18">
        <v>2500</v>
      </c>
      <c r="X33" s="18"/>
      <c r="Y33" s="18"/>
      <c r="Z33" s="18"/>
      <c r="AA33" s="18"/>
      <c r="AB33" s="18"/>
      <c r="AC33" s="18"/>
      <c r="AD33" s="448"/>
      <c r="AE33" s="367"/>
      <c r="AF33" s="367"/>
      <c r="AG33" s="459"/>
      <c r="AH33" s="354"/>
    </row>
    <row r="34" spans="1:34" ht="67.5" customHeight="1" thickBot="1" x14ac:dyDescent="0.3">
      <c r="A34" s="149"/>
      <c r="B34" s="414" t="s">
        <v>51</v>
      </c>
      <c r="C34" s="389" t="s">
        <v>52</v>
      </c>
      <c r="D34" s="420" t="s">
        <v>61</v>
      </c>
      <c r="E34" s="389" t="s">
        <v>53</v>
      </c>
      <c r="F34" s="437" t="s">
        <v>66</v>
      </c>
      <c r="G34" s="143"/>
      <c r="H34" s="443" t="s">
        <v>79</v>
      </c>
      <c r="I34" s="6"/>
      <c r="J34" s="8" t="s">
        <v>92</v>
      </c>
      <c r="K34" s="8"/>
      <c r="L34" s="11" t="s">
        <v>106</v>
      </c>
      <c r="M34" s="6">
        <v>1</v>
      </c>
      <c r="N34" s="6">
        <v>1</v>
      </c>
      <c r="O34" s="103">
        <v>33626000</v>
      </c>
      <c r="P34" s="103">
        <v>3783442</v>
      </c>
      <c r="Q34" s="103"/>
      <c r="R34" s="18"/>
      <c r="S34" s="18"/>
      <c r="T34" s="18"/>
      <c r="U34" s="18"/>
      <c r="V34" s="18"/>
      <c r="W34" s="18"/>
      <c r="X34" s="18"/>
      <c r="Y34" s="18"/>
      <c r="Z34" s="18"/>
      <c r="AA34" s="18">
        <v>2020</v>
      </c>
      <c r="AB34" s="18">
        <v>2020</v>
      </c>
      <c r="AC34" s="18">
        <v>2020</v>
      </c>
      <c r="AD34" s="448"/>
      <c r="AE34" s="358">
        <v>33626000</v>
      </c>
      <c r="AF34" s="365">
        <v>13783442</v>
      </c>
      <c r="AG34" s="459"/>
      <c r="AH34" s="352">
        <f>AE34+AF34</f>
        <v>47409442</v>
      </c>
    </row>
    <row r="35" spans="1:34" ht="86.25" customHeight="1" thickBot="1" x14ac:dyDescent="0.3">
      <c r="A35" s="149"/>
      <c r="B35" s="424"/>
      <c r="C35" s="421"/>
      <c r="D35" s="421"/>
      <c r="E35" s="421"/>
      <c r="F35" s="438"/>
      <c r="G35" s="143"/>
      <c r="H35" s="444"/>
      <c r="I35" s="6"/>
      <c r="J35" s="9" t="s">
        <v>93</v>
      </c>
      <c r="K35" s="9"/>
      <c r="L35" s="10" t="s">
        <v>107</v>
      </c>
      <c r="M35" s="6">
        <v>50</v>
      </c>
      <c r="N35" s="6">
        <v>100</v>
      </c>
      <c r="O35" s="103"/>
      <c r="P35" s="103">
        <v>10000000</v>
      </c>
      <c r="Q35" s="103"/>
      <c r="R35" s="18"/>
      <c r="S35" s="18"/>
      <c r="T35" s="18">
        <v>10000</v>
      </c>
      <c r="U35" s="18"/>
      <c r="V35" s="18"/>
      <c r="W35" s="18"/>
      <c r="X35" s="18"/>
      <c r="Y35" s="18"/>
      <c r="Z35" s="18"/>
      <c r="AA35" s="18"/>
      <c r="AB35" s="18"/>
      <c r="AC35" s="18"/>
      <c r="AD35" s="448"/>
      <c r="AE35" s="367"/>
      <c r="AF35" s="460"/>
      <c r="AG35" s="459"/>
      <c r="AH35" s="354"/>
    </row>
    <row r="36" spans="1:34" ht="43.5" customHeight="1" thickBot="1" x14ac:dyDescent="0.3">
      <c r="A36" s="416" t="s">
        <v>54</v>
      </c>
      <c r="B36" s="150" t="s">
        <v>55</v>
      </c>
      <c r="C36" s="409" t="s">
        <v>56</v>
      </c>
      <c r="D36" s="409" t="s">
        <v>62</v>
      </c>
      <c r="E36" s="409" t="s">
        <v>57</v>
      </c>
      <c r="F36" s="409" t="s">
        <v>67</v>
      </c>
      <c r="G36" s="146"/>
      <c r="H36" s="57" t="s">
        <v>80</v>
      </c>
      <c r="I36" s="56"/>
      <c r="J36" s="451" t="s">
        <v>94</v>
      </c>
      <c r="K36" s="157"/>
      <c r="L36" s="451" t="s">
        <v>108</v>
      </c>
      <c r="M36" s="58"/>
      <c r="N36" s="58"/>
      <c r="O36" s="103">
        <f>13783442-9000000</f>
        <v>4783442</v>
      </c>
      <c r="P36" s="103"/>
      <c r="Q36" s="103"/>
      <c r="R36" s="18">
        <v>400</v>
      </c>
      <c r="S36" s="18">
        <v>400</v>
      </c>
      <c r="T36" s="18">
        <v>400</v>
      </c>
      <c r="U36" s="18">
        <v>400</v>
      </c>
      <c r="V36" s="18">
        <v>400</v>
      </c>
      <c r="W36" s="18">
        <v>400</v>
      </c>
      <c r="X36" s="18">
        <v>400</v>
      </c>
      <c r="Y36" s="18">
        <v>400</v>
      </c>
      <c r="Z36" s="18">
        <v>400</v>
      </c>
      <c r="AA36" s="18">
        <v>400</v>
      </c>
      <c r="AB36" s="18">
        <v>400</v>
      </c>
      <c r="AC36" s="18">
        <v>370</v>
      </c>
      <c r="AD36" s="448"/>
      <c r="AE36" s="464"/>
      <c r="AF36" s="365">
        <v>13783442</v>
      </c>
      <c r="AG36" s="459"/>
      <c r="AH36" s="365">
        <v>13783442</v>
      </c>
    </row>
    <row r="37" spans="1:34" ht="36.75" thickBot="1" x14ac:dyDescent="0.3">
      <c r="A37" s="417"/>
      <c r="B37" s="148"/>
      <c r="C37" s="407"/>
      <c r="D37" s="407"/>
      <c r="E37" s="407"/>
      <c r="F37" s="407"/>
      <c r="H37" s="161" t="s">
        <v>81</v>
      </c>
      <c r="I37" s="59"/>
      <c r="J37" s="452"/>
      <c r="K37" s="158"/>
      <c r="L37" s="452"/>
      <c r="M37" s="58"/>
      <c r="N37" s="58"/>
      <c r="O37" s="103">
        <v>9000000</v>
      </c>
      <c r="P37" s="103"/>
      <c r="Q37" s="103"/>
      <c r="R37" s="18"/>
      <c r="S37" s="18">
        <v>9000</v>
      </c>
      <c r="T37" s="18"/>
      <c r="U37" s="18"/>
      <c r="V37" s="18"/>
      <c r="W37" s="18"/>
      <c r="X37" s="18"/>
      <c r="Y37" s="18"/>
      <c r="Z37" s="18"/>
      <c r="AA37" s="18"/>
      <c r="AB37" s="18"/>
      <c r="AC37" s="18"/>
      <c r="AD37" s="448"/>
      <c r="AE37" s="355"/>
      <c r="AF37" s="361"/>
      <c r="AG37" s="370"/>
      <c r="AH37" s="361"/>
    </row>
    <row r="38" spans="1:34" ht="72.75" thickBot="1" x14ac:dyDescent="0.3">
      <c r="A38" s="416" t="s">
        <v>33</v>
      </c>
      <c r="B38" s="409" t="s">
        <v>34</v>
      </c>
      <c r="C38" s="454" t="s">
        <v>121</v>
      </c>
      <c r="D38" s="454" t="s">
        <v>36</v>
      </c>
      <c r="E38" s="454" t="s">
        <v>122</v>
      </c>
      <c r="F38" s="454" t="s">
        <v>123</v>
      </c>
      <c r="G38" s="461">
        <v>4.8000000000000001E-2</v>
      </c>
      <c r="H38" s="86" t="s">
        <v>124</v>
      </c>
      <c r="I38" s="87"/>
      <c r="J38" s="88" t="s">
        <v>125</v>
      </c>
      <c r="K38" s="88"/>
      <c r="L38" s="89" t="s">
        <v>126</v>
      </c>
      <c r="M38" s="90">
        <v>0.2</v>
      </c>
      <c r="N38" s="90">
        <v>0.45</v>
      </c>
      <c r="O38" s="103"/>
      <c r="P38" s="103">
        <v>20000000</v>
      </c>
      <c r="Q38" s="103"/>
      <c r="R38" s="18">
        <v>2333</v>
      </c>
      <c r="S38" s="18">
        <v>2333</v>
      </c>
      <c r="T38" s="18">
        <v>2333</v>
      </c>
      <c r="U38" s="18"/>
      <c r="V38" s="18"/>
      <c r="W38" s="18"/>
      <c r="X38" s="18"/>
      <c r="Y38" s="18"/>
      <c r="Z38" s="18">
        <v>2940</v>
      </c>
      <c r="AA38" s="18">
        <v>2940</v>
      </c>
      <c r="AB38" s="18">
        <v>2940</v>
      </c>
      <c r="AC38" s="18">
        <v>2940</v>
      </c>
      <c r="AD38" s="448"/>
      <c r="AE38" s="465">
        <v>50000000</v>
      </c>
      <c r="AF38" s="358">
        <v>23783442</v>
      </c>
      <c r="AG38" s="355"/>
      <c r="AH38" s="352">
        <f>AE38+AF38</f>
        <v>73783442</v>
      </c>
    </row>
    <row r="39" spans="1:34" ht="72.75" thickBot="1" x14ac:dyDescent="0.3">
      <c r="A39" s="417"/>
      <c r="B39" s="407"/>
      <c r="C39" s="455"/>
      <c r="D39" s="455"/>
      <c r="E39" s="455"/>
      <c r="F39" s="455"/>
      <c r="G39" s="462"/>
      <c r="H39" s="91" t="s">
        <v>128</v>
      </c>
      <c r="I39" s="92"/>
      <c r="J39" s="93" t="s">
        <v>125</v>
      </c>
      <c r="K39" s="93"/>
      <c r="L39" s="94" t="s">
        <v>126</v>
      </c>
      <c r="M39" s="95">
        <v>0.2</v>
      </c>
      <c r="N39" s="95">
        <v>0.45</v>
      </c>
      <c r="O39" s="103">
        <v>9163000</v>
      </c>
      <c r="P39" s="103"/>
      <c r="Q39" s="103"/>
      <c r="R39" s="18">
        <v>3333</v>
      </c>
      <c r="S39" s="18"/>
      <c r="T39" s="18">
        <v>1166</v>
      </c>
      <c r="U39" s="18"/>
      <c r="V39" s="18">
        <v>1166</v>
      </c>
      <c r="W39" s="18"/>
      <c r="X39" s="18">
        <v>1166</v>
      </c>
      <c r="Y39" s="18"/>
      <c r="Z39" s="18">
        <v>1166</v>
      </c>
      <c r="AA39" s="18"/>
      <c r="AB39" s="18">
        <v>1166</v>
      </c>
      <c r="AC39" s="18"/>
      <c r="AD39" s="448"/>
      <c r="AE39" s="466"/>
      <c r="AF39" s="366"/>
      <c r="AG39" s="356"/>
      <c r="AH39" s="353"/>
    </row>
    <row r="40" spans="1:34" ht="96.75" thickBot="1" x14ac:dyDescent="0.3">
      <c r="A40" s="417"/>
      <c r="B40" s="407"/>
      <c r="C40" s="455"/>
      <c r="D40" s="455"/>
      <c r="E40" s="455"/>
      <c r="F40" s="455"/>
      <c r="G40" s="462"/>
      <c r="H40" s="91" t="s">
        <v>129</v>
      </c>
      <c r="I40" s="92"/>
      <c r="J40" s="93" t="s">
        <v>130</v>
      </c>
      <c r="K40" s="93"/>
      <c r="L40" s="94" t="s">
        <v>131</v>
      </c>
      <c r="M40" s="96">
        <v>4</v>
      </c>
      <c r="N40" s="96">
        <v>4</v>
      </c>
      <c r="O40" s="103">
        <v>900000</v>
      </c>
      <c r="P40" s="103"/>
      <c r="Q40" s="103"/>
      <c r="R40" s="18"/>
      <c r="S40" s="18"/>
      <c r="T40" s="18">
        <v>900</v>
      </c>
      <c r="U40" s="18"/>
      <c r="V40" s="18"/>
      <c r="W40" s="18"/>
      <c r="X40" s="18"/>
      <c r="Y40" s="18"/>
      <c r="Z40" s="18"/>
      <c r="AA40" s="18"/>
      <c r="AB40" s="18"/>
      <c r="AC40" s="18"/>
      <c r="AD40" s="448"/>
      <c r="AE40" s="466"/>
      <c r="AF40" s="366"/>
      <c r="AG40" s="356"/>
      <c r="AH40" s="353"/>
    </row>
    <row r="41" spans="1:34" ht="96.75" thickBot="1" x14ac:dyDescent="0.3">
      <c r="A41" s="417"/>
      <c r="B41" s="407"/>
      <c r="C41" s="455"/>
      <c r="D41" s="455"/>
      <c r="E41" s="455"/>
      <c r="F41" s="455"/>
      <c r="G41" s="462"/>
      <c r="H41" s="91" t="s">
        <v>132</v>
      </c>
      <c r="I41" s="92"/>
      <c r="J41" s="93" t="s">
        <v>130</v>
      </c>
      <c r="K41" s="93"/>
      <c r="L41" s="94" t="s">
        <v>131</v>
      </c>
      <c r="M41" s="96">
        <v>4</v>
      </c>
      <c r="N41" s="96">
        <v>4</v>
      </c>
      <c r="O41" s="103"/>
      <c r="P41" s="103"/>
      <c r="Q41" s="103"/>
      <c r="R41" s="18"/>
      <c r="S41" s="18"/>
      <c r="T41" s="18"/>
      <c r="U41" s="18"/>
      <c r="V41" s="18"/>
      <c r="W41" s="18"/>
      <c r="X41" s="18"/>
      <c r="Y41" s="18"/>
      <c r="Z41" s="18"/>
      <c r="AA41" s="18"/>
      <c r="AB41" s="18"/>
      <c r="AC41" s="18"/>
      <c r="AD41" s="448"/>
      <c r="AE41" s="466"/>
      <c r="AF41" s="366"/>
      <c r="AG41" s="356"/>
      <c r="AH41" s="353"/>
    </row>
    <row r="42" spans="1:34" ht="96.75" thickBot="1" x14ac:dyDescent="0.3">
      <c r="A42" s="417"/>
      <c r="B42" s="407"/>
      <c r="C42" s="455"/>
      <c r="D42" s="455"/>
      <c r="E42" s="455"/>
      <c r="F42" s="455"/>
      <c r="G42" s="462"/>
      <c r="H42" s="91" t="s">
        <v>133</v>
      </c>
      <c r="I42" s="92"/>
      <c r="J42" s="93" t="s">
        <v>130</v>
      </c>
      <c r="K42" s="93"/>
      <c r="L42" s="94" t="s">
        <v>131</v>
      </c>
      <c r="M42" s="96">
        <v>4</v>
      </c>
      <c r="N42" s="96">
        <v>4</v>
      </c>
      <c r="O42" s="103"/>
      <c r="P42" s="103"/>
      <c r="Q42" s="103"/>
      <c r="R42" s="18"/>
      <c r="S42" s="18"/>
      <c r="T42" s="18"/>
      <c r="U42" s="18"/>
      <c r="V42" s="18"/>
      <c r="W42" s="18"/>
      <c r="X42" s="18"/>
      <c r="Y42" s="18"/>
      <c r="Z42" s="18"/>
      <c r="AA42" s="18"/>
      <c r="AB42" s="18"/>
      <c r="AC42" s="18"/>
      <c r="AD42" s="448"/>
      <c r="AE42" s="466"/>
      <c r="AF42" s="366"/>
      <c r="AG42" s="356"/>
      <c r="AH42" s="353"/>
    </row>
    <row r="43" spans="1:34" ht="60.75" thickBot="1" x14ac:dyDescent="0.3">
      <c r="A43" s="417"/>
      <c r="B43" s="407"/>
      <c r="C43" s="455"/>
      <c r="D43" s="455"/>
      <c r="E43" s="455"/>
      <c r="F43" s="455"/>
      <c r="G43" s="462"/>
      <c r="H43" s="91" t="s">
        <v>134</v>
      </c>
      <c r="I43" s="92"/>
      <c r="J43" s="93" t="s">
        <v>135</v>
      </c>
      <c r="K43" s="93"/>
      <c r="L43" s="94" t="s">
        <v>136</v>
      </c>
      <c r="M43" s="95">
        <v>1</v>
      </c>
      <c r="N43" s="95">
        <v>1</v>
      </c>
      <c r="O43" s="103">
        <v>2000000</v>
      </c>
      <c r="P43" s="103"/>
      <c r="Q43" s="103"/>
      <c r="R43" s="18"/>
      <c r="S43" s="18"/>
      <c r="T43" s="18">
        <v>2000</v>
      </c>
      <c r="U43" s="18"/>
      <c r="V43" s="18"/>
      <c r="W43" s="18"/>
      <c r="X43" s="18"/>
      <c r="Y43" s="18"/>
      <c r="Z43" s="18"/>
      <c r="AA43" s="18"/>
      <c r="AB43" s="18"/>
      <c r="AC43" s="18"/>
      <c r="AD43" s="448"/>
      <c r="AE43" s="466"/>
      <c r="AF43" s="366"/>
      <c r="AG43" s="356"/>
      <c r="AH43" s="353"/>
    </row>
    <row r="44" spans="1:34" ht="72.75" thickBot="1" x14ac:dyDescent="0.3">
      <c r="A44" s="417"/>
      <c r="B44" s="407"/>
      <c r="C44" s="455"/>
      <c r="D44" s="455"/>
      <c r="E44" s="455"/>
      <c r="F44" s="455"/>
      <c r="G44" s="462"/>
      <c r="H44" s="91" t="s">
        <v>137</v>
      </c>
      <c r="I44" s="92"/>
      <c r="J44" s="93" t="s">
        <v>138</v>
      </c>
      <c r="K44" s="93"/>
      <c r="L44" s="94" t="s">
        <v>139</v>
      </c>
      <c r="M44" s="96">
        <v>0</v>
      </c>
      <c r="N44" s="96">
        <v>1</v>
      </c>
      <c r="O44" s="103"/>
      <c r="P44" s="103">
        <v>1000000</v>
      </c>
      <c r="Q44" s="103"/>
      <c r="R44" s="18"/>
      <c r="S44" s="18"/>
      <c r="T44" s="18">
        <v>1000</v>
      </c>
      <c r="U44" s="18"/>
      <c r="V44" s="18"/>
      <c r="W44" s="18"/>
      <c r="X44" s="18"/>
      <c r="Y44" s="18"/>
      <c r="Z44" s="18"/>
      <c r="AA44" s="18"/>
      <c r="AB44" s="18"/>
      <c r="AC44" s="18"/>
      <c r="AD44" s="448"/>
      <c r="AE44" s="466"/>
      <c r="AF44" s="366"/>
      <c r="AG44" s="356"/>
      <c r="AH44" s="353"/>
    </row>
    <row r="45" spans="1:34" ht="72.75" thickBot="1" x14ac:dyDescent="0.3">
      <c r="A45" s="417"/>
      <c r="B45" s="407"/>
      <c r="C45" s="455"/>
      <c r="D45" s="455"/>
      <c r="E45" s="455"/>
      <c r="F45" s="455"/>
      <c r="G45" s="462"/>
      <c r="H45" s="91" t="s">
        <v>140</v>
      </c>
      <c r="I45" s="92"/>
      <c r="J45" s="93" t="s">
        <v>141</v>
      </c>
      <c r="K45" s="93"/>
      <c r="L45" s="94" t="s">
        <v>142</v>
      </c>
      <c r="M45" s="96">
        <v>4</v>
      </c>
      <c r="N45" s="96">
        <v>4</v>
      </c>
      <c r="O45" s="103"/>
      <c r="P45" s="103">
        <v>3000000</v>
      </c>
      <c r="Q45" s="103"/>
      <c r="R45" s="18"/>
      <c r="S45" s="18"/>
      <c r="T45" s="18">
        <v>1000</v>
      </c>
      <c r="U45" s="18"/>
      <c r="V45" s="18"/>
      <c r="W45" s="18">
        <v>1000</v>
      </c>
      <c r="X45" s="18"/>
      <c r="Y45" s="18"/>
      <c r="Z45" s="18"/>
      <c r="AA45" s="18">
        <v>1000</v>
      </c>
      <c r="AB45" s="18"/>
      <c r="AC45" s="18"/>
      <c r="AD45" s="448"/>
      <c r="AE45" s="466"/>
      <c r="AF45" s="366"/>
      <c r="AG45" s="356"/>
      <c r="AH45" s="353"/>
    </row>
    <row r="46" spans="1:34" ht="96.75" thickBot="1" x14ac:dyDescent="0.3">
      <c r="A46" s="417"/>
      <c r="B46" s="407"/>
      <c r="C46" s="455"/>
      <c r="D46" s="455"/>
      <c r="E46" s="455"/>
      <c r="F46" s="455"/>
      <c r="G46" s="462"/>
      <c r="H46" s="91" t="s">
        <v>143</v>
      </c>
      <c r="I46" s="92"/>
      <c r="J46" s="93" t="s">
        <v>144</v>
      </c>
      <c r="K46" s="93"/>
      <c r="L46" s="94" t="s">
        <v>145</v>
      </c>
      <c r="M46" s="95">
        <v>0.3</v>
      </c>
      <c r="N46" s="95">
        <v>0.6</v>
      </c>
      <c r="O46" s="103">
        <v>12000000</v>
      </c>
      <c r="P46" s="103">
        <v>13000000</v>
      </c>
      <c r="Q46" s="103"/>
      <c r="R46" s="18">
        <v>12000</v>
      </c>
      <c r="S46" s="18">
        <v>13000</v>
      </c>
      <c r="T46" s="18"/>
      <c r="U46" s="18"/>
      <c r="V46" s="18"/>
      <c r="W46" s="18"/>
      <c r="X46" s="18"/>
      <c r="Y46" s="18"/>
      <c r="Z46" s="18"/>
      <c r="AA46" s="18"/>
      <c r="AB46" s="18"/>
      <c r="AC46" s="18"/>
      <c r="AD46" s="448"/>
      <c r="AE46" s="466"/>
      <c r="AF46" s="366"/>
      <c r="AG46" s="356"/>
      <c r="AH46" s="353"/>
    </row>
    <row r="47" spans="1:34" ht="120.75" thickBot="1" x14ac:dyDescent="0.3">
      <c r="A47" s="417"/>
      <c r="B47" s="407"/>
      <c r="C47" s="455"/>
      <c r="D47" s="455"/>
      <c r="E47" s="455"/>
      <c r="F47" s="455"/>
      <c r="G47" s="462"/>
      <c r="H47" s="450" t="s">
        <v>146</v>
      </c>
      <c r="I47" s="92"/>
      <c r="J47" s="93" t="s">
        <v>147</v>
      </c>
      <c r="K47" s="93"/>
      <c r="L47" s="94" t="s">
        <v>148</v>
      </c>
      <c r="M47" s="95">
        <v>0.3</v>
      </c>
      <c r="N47" s="95">
        <v>0.5</v>
      </c>
      <c r="O47" s="103"/>
      <c r="P47" s="103">
        <v>783000</v>
      </c>
      <c r="Q47" s="103"/>
      <c r="R47" s="18"/>
      <c r="S47" s="18"/>
      <c r="T47" s="18"/>
      <c r="U47" s="18"/>
      <c r="V47" s="18"/>
      <c r="W47" s="18"/>
      <c r="X47" s="18"/>
      <c r="Y47" s="18"/>
      <c r="Z47" s="18"/>
      <c r="AA47" s="18"/>
      <c r="AB47" s="18"/>
      <c r="AC47" s="18"/>
      <c r="AD47" s="448"/>
      <c r="AE47" s="466"/>
      <c r="AF47" s="366"/>
      <c r="AG47" s="356"/>
      <c r="AH47" s="353"/>
    </row>
    <row r="48" spans="1:34" ht="108.75" thickBot="1" x14ac:dyDescent="0.3">
      <c r="A48" s="417"/>
      <c r="B48" s="407"/>
      <c r="C48" s="455"/>
      <c r="D48" s="455"/>
      <c r="E48" s="455"/>
      <c r="F48" s="455"/>
      <c r="G48" s="462"/>
      <c r="H48" s="450"/>
      <c r="I48" s="92"/>
      <c r="J48" s="93" t="s">
        <v>149</v>
      </c>
      <c r="K48" s="93"/>
      <c r="L48" s="94" t="s">
        <v>150</v>
      </c>
      <c r="M48" s="95">
        <v>0.32</v>
      </c>
      <c r="N48" s="95">
        <v>0.42</v>
      </c>
      <c r="O48" s="103"/>
      <c r="P48" s="103"/>
      <c r="Q48" s="103"/>
      <c r="R48" s="18"/>
      <c r="S48" s="18"/>
      <c r="T48" s="18"/>
      <c r="U48" s="18"/>
      <c r="V48" s="18"/>
      <c r="W48" s="18"/>
      <c r="X48" s="18"/>
      <c r="Y48" s="18"/>
      <c r="Z48" s="18"/>
      <c r="AA48" s="18"/>
      <c r="AB48" s="18"/>
      <c r="AC48" s="18"/>
      <c r="AD48" s="448"/>
      <c r="AE48" s="466"/>
      <c r="AF48" s="366"/>
      <c r="AG48" s="356"/>
      <c r="AH48" s="353"/>
    </row>
    <row r="49" spans="1:34" ht="120.75" thickBot="1" x14ac:dyDescent="0.3">
      <c r="A49" s="417"/>
      <c r="B49" s="407"/>
      <c r="C49" s="455"/>
      <c r="D49" s="455"/>
      <c r="E49" s="455"/>
      <c r="F49" s="455"/>
      <c r="G49" s="462"/>
      <c r="H49" s="450" t="s">
        <v>151</v>
      </c>
      <c r="I49" s="92"/>
      <c r="J49" s="93" t="s">
        <v>147</v>
      </c>
      <c r="K49" s="93"/>
      <c r="L49" s="94" t="s">
        <v>148</v>
      </c>
      <c r="M49" s="95">
        <v>0.3</v>
      </c>
      <c r="N49" s="95">
        <v>0.42</v>
      </c>
      <c r="O49" s="103"/>
      <c r="P49" s="103">
        <v>12000000</v>
      </c>
      <c r="Q49" s="103"/>
      <c r="R49" s="18"/>
      <c r="S49" s="18"/>
      <c r="T49" s="18">
        <v>12000</v>
      </c>
      <c r="U49" s="18"/>
      <c r="V49" s="18"/>
      <c r="W49" s="18"/>
      <c r="X49" s="18"/>
      <c r="Y49" s="18"/>
      <c r="Z49" s="18"/>
      <c r="AA49" s="18"/>
      <c r="AB49" s="18"/>
      <c r="AC49" s="18"/>
      <c r="AD49" s="448"/>
      <c r="AE49" s="466"/>
      <c r="AF49" s="366"/>
      <c r="AG49" s="356"/>
      <c r="AH49" s="353"/>
    </row>
    <row r="50" spans="1:34" ht="108.75" thickBot="1" x14ac:dyDescent="0.3">
      <c r="A50" s="417"/>
      <c r="B50" s="407"/>
      <c r="C50" s="455"/>
      <c r="D50" s="455"/>
      <c r="E50" s="455"/>
      <c r="F50" s="455"/>
      <c r="G50" s="462"/>
      <c r="H50" s="450"/>
      <c r="I50" s="92"/>
      <c r="J50" s="93" t="s">
        <v>149</v>
      </c>
      <c r="K50" s="93"/>
      <c r="L50" s="94" t="s">
        <v>150</v>
      </c>
      <c r="M50" s="95">
        <v>0.3</v>
      </c>
      <c r="N50" s="95">
        <v>0.42</v>
      </c>
      <c r="O50" s="103"/>
      <c r="P50" s="103"/>
      <c r="Q50" s="103"/>
      <c r="R50" s="18"/>
      <c r="S50" s="18">
        <v>12000</v>
      </c>
      <c r="T50" s="18"/>
      <c r="U50" s="18"/>
      <c r="V50" s="18"/>
      <c r="W50" s="18"/>
      <c r="X50" s="18"/>
      <c r="Y50" s="18"/>
      <c r="Z50" s="18"/>
      <c r="AA50" s="18"/>
      <c r="AB50" s="18"/>
      <c r="AC50" s="18"/>
      <c r="AD50" s="448"/>
      <c r="AE50" s="466"/>
      <c r="AF50" s="366"/>
      <c r="AG50" s="356"/>
      <c r="AH50" s="353"/>
    </row>
    <row r="51" spans="1:34" ht="120.75" thickBot="1" x14ac:dyDescent="0.3">
      <c r="A51" s="417"/>
      <c r="B51" s="407"/>
      <c r="C51" s="455"/>
      <c r="D51" s="455"/>
      <c r="E51" s="455"/>
      <c r="F51" s="455"/>
      <c r="G51" s="462"/>
      <c r="H51" s="450" t="s">
        <v>152</v>
      </c>
      <c r="I51" s="92"/>
      <c r="J51" s="93" t="s">
        <v>147</v>
      </c>
      <c r="K51" s="93"/>
      <c r="L51" s="94" t="s">
        <v>148</v>
      </c>
      <c r="M51" s="95">
        <v>0.3</v>
      </c>
      <c r="N51" s="95">
        <v>0.42</v>
      </c>
      <c r="O51" s="103"/>
      <c r="P51" s="103"/>
      <c r="Q51" s="103"/>
      <c r="R51" s="18"/>
      <c r="S51" s="18"/>
      <c r="T51" s="18"/>
      <c r="U51" s="18"/>
      <c r="V51" s="18"/>
      <c r="W51" s="18"/>
      <c r="X51" s="18"/>
      <c r="Y51" s="18"/>
      <c r="Z51" s="18"/>
      <c r="AA51" s="18"/>
      <c r="AB51" s="18"/>
      <c r="AC51" s="18"/>
      <c r="AD51" s="448"/>
      <c r="AE51" s="466"/>
      <c r="AF51" s="366"/>
      <c r="AG51" s="356"/>
      <c r="AH51" s="353"/>
    </row>
    <row r="52" spans="1:34" ht="108.75" thickBot="1" x14ac:dyDescent="0.3">
      <c r="A52" s="453"/>
      <c r="B52" s="408"/>
      <c r="C52" s="456"/>
      <c r="D52" s="456"/>
      <c r="E52" s="456"/>
      <c r="F52" s="456"/>
      <c r="G52" s="463"/>
      <c r="H52" s="468"/>
      <c r="I52" s="97"/>
      <c r="J52" s="98" t="s">
        <v>149</v>
      </c>
      <c r="K52" s="98"/>
      <c r="L52" s="99" t="s">
        <v>150</v>
      </c>
      <c r="M52" s="100">
        <v>0.3</v>
      </c>
      <c r="N52" s="100">
        <v>0.42</v>
      </c>
      <c r="O52" s="103"/>
      <c r="P52" s="103"/>
      <c r="Q52" s="103"/>
      <c r="R52" s="18"/>
      <c r="S52" s="18"/>
      <c r="T52" s="18"/>
      <c r="U52" s="18"/>
      <c r="V52" s="18"/>
      <c r="W52" s="18"/>
      <c r="X52" s="18"/>
      <c r="Y52" s="18"/>
      <c r="Z52" s="18"/>
      <c r="AA52" s="18"/>
      <c r="AB52" s="18"/>
      <c r="AC52" s="18"/>
      <c r="AD52" s="449"/>
      <c r="AE52" s="467"/>
      <c r="AF52" s="367"/>
      <c r="AG52" s="357"/>
      <c r="AH52" s="354"/>
    </row>
    <row r="53" spans="1:34" ht="39" customHeight="1" x14ac:dyDescent="0.25">
      <c r="O53" s="141">
        <f t="shared" ref="O53:AC53" si="1">SUM(O9:O52)</f>
        <v>172990018</v>
      </c>
      <c r="P53" s="141">
        <f t="shared" si="1"/>
        <v>211641832</v>
      </c>
      <c r="Q53" s="141">
        <f t="shared" si="1"/>
        <v>361486442</v>
      </c>
      <c r="R53" s="142">
        <f t="shared" si="1"/>
        <v>37256</v>
      </c>
      <c r="S53" s="142">
        <f t="shared" si="1"/>
        <v>111223</v>
      </c>
      <c r="T53" s="142">
        <f t="shared" si="1"/>
        <v>120469</v>
      </c>
      <c r="U53" s="142">
        <f t="shared" si="1"/>
        <v>49863</v>
      </c>
      <c r="V53" s="142">
        <f t="shared" si="1"/>
        <v>19839</v>
      </c>
      <c r="W53" s="142">
        <f t="shared" si="1"/>
        <v>34580</v>
      </c>
      <c r="X53" s="142">
        <f t="shared" si="1"/>
        <v>86156</v>
      </c>
      <c r="Y53" s="142">
        <f t="shared" si="1"/>
        <v>46030</v>
      </c>
      <c r="Z53" s="142">
        <f t="shared" si="1"/>
        <v>47886</v>
      </c>
      <c r="AA53" s="142">
        <f t="shared" si="1"/>
        <v>72206</v>
      </c>
      <c r="AB53" s="142">
        <f t="shared" si="1"/>
        <v>51706</v>
      </c>
      <c r="AC53" s="142">
        <f t="shared" si="1"/>
        <v>46660</v>
      </c>
      <c r="AE53" s="130">
        <f>SUM(AE8:AE52)</f>
        <v>255086082</v>
      </c>
      <c r="AF53" s="130">
        <f>SUM(AF8:AF52)</f>
        <v>129484094</v>
      </c>
      <c r="AG53" s="130">
        <f>SUM(AG8:AG52)</f>
        <v>361486000</v>
      </c>
      <c r="AH53" s="151">
        <f>SUM(AH8:AH52)</f>
        <v>746056176</v>
      </c>
    </row>
    <row r="54" spans="1:34" x14ac:dyDescent="0.25">
      <c r="C54" s="457"/>
    </row>
    <row r="55" spans="1:34" x14ac:dyDescent="0.25">
      <c r="C55" s="458"/>
    </row>
    <row r="56" spans="1:34" ht="15" customHeight="1" x14ac:dyDescent="0.25">
      <c r="C56" s="458"/>
    </row>
    <row r="57" spans="1:34" x14ac:dyDescent="0.25">
      <c r="C57" s="458"/>
    </row>
  </sheetData>
  <mergeCells count="96">
    <mergeCell ref="C54:C57"/>
    <mergeCell ref="AG32:AG33"/>
    <mergeCell ref="AE34:AE35"/>
    <mergeCell ref="AF34:AF35"/>
    <mergeCell ref="AG34:AG35"/>
    <mergeCell ref="F38:F52"/>
    <mergeCell ref="G38:G52"/>
    <mergeCell ref="AF38:AF52"/>
    <mergeCell ref="AF32:AF33"/>
    <mergeCell ref="AE36:AE37"/>
    <mergeCell ref="AF36:AF37"/>
    <mergeCell ref="AG36:AG37"/>
    <mergeCell ref="AE38:AE52"/>
    <mergeCell ref="H51:H52"/>
    <mergeCell ref="H49:H50"/>
    <mergeCell ref="AE32:AE33"/>
    <mergeCell ref="A38:A52"/>
    <mergeCell ref="B38:B52"/>
    <mergeCell ref="C38:C52"/>
    <mergeCell ref="D38:D52"/>
    <mergeCell ref="E38:E52"/>
    <mergeCell ref="H17:H18"/>
    <mergeCell ref="H26:H31"/>
    <mergeCell ref="H34:H35"/>
    <mergeCell ref="J32:J33"/>
    <mergeCell ref="AD9:AD52"/>
    <mergeCell ref="H47:H48"/>
    <mergeCell ref="J36:J37"/>
    <mergeCell ref="L36:L37"/>
    <mergeCell ref="F36:F37"/>
    <mergeCell ref="F16:F25"/>
    <mergeCell ref="F26:F31"/>
    <mergeCell ref="F32:F33"/>
    <mergeCell ref="F34:F35"/>
    <mergeCell ref="A36:A37"/>
    <mergeCell ref="C36:C37"/>
    <mergeCell ref="E36:E37"/>
    <mergeCell ref="D32:D33"/>
    <mergeCell ref="D34:D35"/>
    <mergeCell ref="D36:D37"/>
    <mergeCell ref="B32:B33"/>
    <mergeCell ref="B34:B35"/>
    <mergeCell ref="C32:C33"/>
    <mergeCell ref="E32:E33"/>
    <mergeCell ref="C34:C35"/>
    <mergeCell ref="E34:E35"/>
    <mergeCell ref="E16:E25"/>
    <mergeCell ref="B26:B31"/>
    <mergeCell ref="C26:C31"/>
    <mergeCell ref="E26:E31"/>
    <mergeCell ref="A9:A31"/>
    <mergeCell ref="D16:D25"/>
    <mergeCell ref="D26:D31"/>
    <mergeCell ref="D9:D15"/>
    <mergeCell ref="B9:B15"/>
    <mergeCell ref="C9:C15"/>
    <mergeCell ref="B16:B25"/>
    <mergeCell ref="C16:C25"/>
    <mergeCell ref="A7:A8"/>
    <mergeCell ref="A5:AD5"/>
    <mergeCell ref="K7:K8"/>
    <mergeCell ref="G7:G8"/>
    <mergeCell ref="H7:H8"/>
    <mergeCell ref="E7:E8"/>
    <mergeCell ref="G9:G15"/>
    <mergeCell ref="A4:J4"/>
    <mergeCell ref="A1:AD1"/>
    <mergeCell ref="A2:AD2"/>
    <mergeCell ref="A3:AD3"/>
    <mergeCell ref="AD7:AD8"/>
    <mergeCell ref="R7:AC7"/>
    <mergeCell ref="O7:Q7"/>
    <mergeCell ref="I7:I8"/>
    <mergeCell ref="J7:J8"/>
    <mergeCell ref="L7:N7"/>
    <mergeCell ref="B7:C7"/>
    <mergeCell ref="D7:D8"/>
    <mergeCell ref="F7:F8"/>
    <mergeCell ref="E9:E15"/>
    <mergeCell ref="F9:F15"/>
    <mergeCell ref="AH38:AH52"/>
    <mergeCell ref="AG38:AG52"/>
    <mergeCell ref="AE8:AE15"/>
    <mergeCell ref="AF8:AF15"/>
    <mergeCell ref="AG8:AG15"/>
    <mergeCell ref="AH8:AH15"/>
    <mergeCell ref="AH26:AH31"/>
    <mergeCell ref="AH32:AH33"/>
    <mergeCell ref="AH34:AH35"/>
    <mergeCell ref="AH36:AH37"/>
    <mergeCell ref="AF16:AF25"/>
    <mergeCell ref="AG16:AG25"/>
    <mergeCell ref="AE26:AE31"/>
    <mergeCell ref="AF26:AF31"/>
    <mergeCell ref="AG26:AG31"/>
    <mergeCell ref="AE16:AE25"/>
  </mergeCells>
  <printOptions horizontalCentered="1" verticalCentered="1"/>
  <pageMargins left="0.15748031496062992" right="0.15748031496062992" top="0.23622047244094491" bottom="0.27559055118110237" header="0.19685039370078741" footer="0.19685039370078741"/>
  <pageSetup paperSize="258" scale="5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3"/>
  <sheetViews>
    <sheetView topLeftCell="B5" workbookViewId="0">
      <selection activeCell="H10" sqref="H10:AC53"/>
    </sheetView>
  </sheetViews>
  <sheetFormatPr baseColWidth="10" defaultRowHeight="15" x14ac:dyDescent="0.25"/>
  <cols>
    <col min="1" max="1" width="15.85546875" customWidth="1"/>
    <col min="2" max="2" width="11.42578125" customWidth="1"/>
    <col min="3" max="3" width="18.140625" customWidth="1"/>
    <col min="4" max="4" width="20.5703125" bestFit="1" customWidth="1"/>
    <col min="5" max="5" width="24.7109375" customWidth="1"/>
    <col min="6" max="6" width="14.5703125" customWidth="1"/>
    <col min="7" max="7" width="5.42578125" customWidth="1"/>
    <col min="8" max="8" width="21.140625" customWidth="1"/>
    <col min="9" max="9" width="4.42578125" bestFit="1" customWidth="1"/>
    <col min="10" max="10" width="21.28515625" customWidth="1"/>
    <col min="11" max="11" width="10.7109375" customWidth="1"/>
    <col min="12" max="12" width="15" customWidth="1"/>
    <col min="13" max="13" width="7.5703125" bestFit="1" customWidth="1"/>
    <col min="14" max="14" width="7.85546875" customWidth="1"/>
    <col min="15" max="16" width="10.5703125" style="101" customWidth="1"/>
    <col min="17" max="17" width="12.28515625" style="101" customWidth="1"/>
    <col min="18" max="18" width="5" bestFit="1" customWidth="1"/>
    <col min="19" max="19" width="3.140625" bestFit="1" customWidth="1"/>
    <col min="20" max="20" width="3.85546875" customWidth="1"/>
    <col min="21" max="22" width="3.140625" bestFit="1" customWidth="1"/>
    <col min="23" max="23" width="3.7109375" customWidth="1"/>
    <col min="24" max="29" width="3.140625" bestFit="1" customWidth="1"/>
    <col min="30" max="30" width="13.85546875" bestFit="1" customWidth="1"/>
    <col min="31" max="32" width="15.5703125" style="13" bestFit="1" customWidth="1"/>
    <col min="33" max="33" width="17" style="13" bestFit="1" customWidth="1"/>
    <col min="34" max="34" width="16.28515625" bestFit="1" customWidth="1"/>
  </cols>
  <sheetData>
    <row r="1" spans="1:34" x14ac:dyDescent="0.25">
      <c r="A1" s="502" t="s">
        <v>24</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row>
    <row r="2" spans="1:34" x14ac:dyDescent="0.25">
      <c r="A2" s="503" t="s">
        <v>26</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row>
    <row r="3" spans="1:34" x14ac:dyDescent="0.25">
      <c r="A3" s="502" t="s">
        <v>30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row>
    <row r="4" spans="1:34" x14ac:dyDescent="0.25">
      <c r="A4" s="504" t="s">
        <v>157</v>
      </c>
      <c r="B4" s="504"/>
      <c r="C4" s="504"/>
      <c r="D4" s="504"/>
      <c r="E4" s="504"/>
      <c r="F4" s="504"/>
      <c r="G4" s="504"/>
      <c r="H4" s="504"/>
      <c r="I4" s="504"/>
      <c r="J4" s="504"/>
      <c r="K4" s="12"/>
    </row>
    <row r="5" spans="1:34" ht="26.25" customHeight="1" x14ac:dyDescent="0.25"/>
    <row r="6" spans="1:34" ht="59.25" customHeight="1" x14ac:dyDescent="0.25">
      <c r="A6" s="505" t="s">
        <v>31</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row>
    <row r="7" spans="1:34" ht="63.75" customHeight="1" thickBot="1" x14ac:dyDescent="0.3"/>
    <row r="8" spans="1:34" x14ac:dyDescent="0.25">
      <c r="A8" s="506" t="s">
        <v>22</v>
      </c>
      <c r="B8" s="508" t="s">
        <v>0</v>
      </c>
      <c r="C8" s="508"/>
      <c r="D8" s="508" t="s">
        <v>1</v>
      </c>
      <c r="E8" s="508" t="s">
        <v>27</v>
      </c>
      <c r="F8" s="501" t="s">
        <v>2</v>
      </c>
      <c r="G8" s="501" t="s">
        <v>3</v>
      </c>
      <c r="H8" s="501" t="s">
        <v>9</v>
      </c>
      <c r="I8" s="535" t="s">
        <v>3</v>
      </c>
      <c r="J8" s="501" t="s">
        <v>32</v>
      </c>
      <c r="K8" s="539" t="s">
        <v>49</v>
      </c>
      <c r="L8" s="501" t="s">
        <v>28</v>
      </c>
      <c r="M8" s="501"/>
      <c r="N8" s="501"/>
      <c r="O8" s="510" t="s">
        <v>29</v>
      </c>
      <c r="P8" s="510"/>
      <c r="Q8" s="510"/>
      <c r="R8" s="511" t="s">
        <v>4</v>
      </c>
      <c r="S8" s="511"/>
      <c r="T8" s="511"/>
      <c r="U8" s="511"/>
      <c r="V8" s="511"/>
      <c r="W8" s="511"/>
      <c r="X8" s="511"/>
      <c r="Y8" s="511"/>
      <c r="Z8" s="511"/>
      <c r="AA8" s="511"/>
      <c r="AB8" s="511"/>
      <c r="AC8" s="511"/>
      <c r="AD8" s="512" t="s">
        <v>23</v>
      </c>
      <c r="AE8" s="30" t="s">
        <v>7</v>
      </c>
      <c r="AF8" s="31" t="s">
        <v>111</v>
      </c>
      <c r="AG8" s="13" t="s">
        <v>8</v>
      </c>
      <c r="AH8" s="42" t="s">
        <v>112</v>
      </c>
    </row>
    <row r="9" spans="1:34" ht="60.75" thickBot="1" x14ac:dyDescent="0.3">
      <c r="A9" s="507"/>
      <c r="B9" s="5" t="s">
        <v>25</v>
      </c>
      <c r="C9" s="1" t="s">
        <v>5</v>
      </c>
      <c r="D9" s="509"/>
      <c r="E9" s="509"/>
      <c r="F9" s="509"/>
      <c r="G9" s="509"/>
      <c r="H9" s="509"/>
      <c r="I9" s="509"/>
      <c r="J9" s="509"/>
      <c r="K9" s="540"/>
      <c r="L9" s="2" t="s">
        <v>5</v>
      </c>
      <c r="M9" s="2" t="s">
        <v>109</v>
      </c>
      <c r="N9" s="2" t="s">
        <v>110</v>
      </c>
      <c r="O9" s="102" t="s">
        <v>6</v>
      </c>
      <c r="P9" s="102" t="s">
        <v>7</v>
      </c>
      <c r="Q9" s="102" t="s">
        <v>8</v>
      </c>
      <c r="R9" s="3" t="s">
        <v>10</v>
      </c>
      <c r="S9" s="3" t="s">
        <v>11</v>
      </c>
      <c r="T9" s="3" t="s">
        <v>12</v>
      </c>
      <c r="U9" s="3" t="s">
        <v>13</v>
      </c>
      <c r="V9" s="3" t="s">
        <v>14</v>
      </c>
      <c r="W9" s="4" t="s">
        <v>15</v>
      </c>
      <c r="X9" s="4" t="s">
        <v>16</v>
      </c>
      <c r="Y9" s="4" t="s">
        <v>17</v>
      </c>
      <c r="Z9" s="4" t="s">
        <v>18</v>
      </c>
      <c r="AA9" s="4" t="s">
        <v>19</v>
      </c>
      <c r="AB9" s="4" t="s">
        <v>20</v>
      </c>
      <c r="AC9" s="4" t="s">
        <v>21</v>
      </c>
      <c r="AD9" s="513"/>
      <c r="AE9" s="514">
        <v>54075390</v>
      </c>
      <c r="AF9" s="517">
        <v>13783442</v>
      </c>
      <c r="AG9" s="532">
        <v>91000000</v>
      </c>
      <c r="AH9" s="518">
        <f>AE9+AF9+AG9</f>
        <v>158858832</v>
      </c>
    </row>
    <row r="10" spans="1:34" ht="108" customHeight="1" x14ac:dyDescent="0.25">
      <c r="A10" s="491" t="s">
        <v>33</v>
      </c>
      <c r="B10" s="495" t="s">
        <v>34</v>
      </c>
      <c r="C10" s="522" t="s">
        <v>35</v>
      </c>
      <c r="D10" s="524" t="s">
        <v>37</v>
      </c>
      <c r="E10" s="527" t="s">
        <v>36</v>
      </c>
      <c r="F10" s="163" t="s">
        <v>38</v>
      </c>
      <c r="G10" s="530"/>
      <c r="H10" s="14" t="s">
        <v>68</v>
      </c>
      <c r="I10" s="15"/>
      <c r="J10" s="14" t="s">
        <v>39</v>
      </c>
      <c r="K10" s="14"/>
      <c r="L10" s="16" t="s">
        <v>40</v>
      </c>
      <c r="M10" s="17">
        <v>14</v>
      </c>
      <c r="N10" s="17">
        <v>26</v>
      </c>
      <c r="O10" s="103"/>
      <c r="P10" s="103">
        <v>28075390</v>
      </c>
      <c r="Q10" s="103">
        <v>41300000</v>
      </c>
      <c r="R10" s="18">
        <v>2100</v>
      </c>
      <c r="S10" s="18">
        <v>2100</v>
      </c>
      <c r="T10" s="18">
        <v>2100</v>
      </c>
      <c r="U10" s="18">
        <v>2100</v>
      </c>
      <c r="V10" s="18">
        <v>2100</v>
      </c>
      <c r="W10" s="63">
        <v>2100</v>
      </c>
      <c r="X10" s="63">
        <f>2100+2940+1470</f>
        <v>6510</v>
      </c>
      <c r="Y10" s="63">
        <f>2100+2940+1470</f>
        <v>6510</v>
      </c>
      <c r="Z10" s="63">
        <f>2100+2940+1470</f>
        <v>6510</v>
      </c>
      <c r="AA10" s="63">
        <f>2100+2940+1470+2940+2940</f>
        <v>12390</v>
      </c>
      <c r="AB10" s="63">
        <f>2100+2940+1470+2940+2940</f>
        <v>12390</v>
      </c>
      <c r="AC10" s="63">
        <f>2100+2940+1470+2940+2940</f>
        <v>12390</v>
      </c>
      <c r="AD10" s="61"/>
      <c r="AE10" s="515"/>
      <c r="AF10" s="517"/>
      <c r="AG10" s="533"/>
      <c r="AH10" s="519"/>
    </row>
    <row r="11" spans="1:34" ht="72.75" thickBot="1" x14ac:dyDescent="0.3">
      <c r="A11" s="492"/>
      <c r="B11" s="496"/>
      <c r="C11" s="473"/>
      <c r="D11" s="525"/>
      <c r="E11" s="528"/>
      <c r="F11" s="164"/>
      <c r="G11" s="531"/>
      <c r="H11" s="19" t="s">
        <v>69</v>
      </c>
      <c r="I11" s="20"/>
      <c r="J11" s="19" t="s">
        <v>41</v>
      </c>
      <c r="K11" s="19"/>
      <c r="L11" s="21" t="s">
        <v>42</v>
      </c>
      <c r="M11" s="20">
        <v>3</v>
      </c>
      <c r="N11" s="20">
        <v>5</v>
      </c>
      <c r="O11" s="103"/>
      <c r="P11" s="103"/>
      <c r="Q11" s="103"/>
      <c r="R11" s="20"/>
      <c r="S11" s="20"/>
      <c r="T11" s="20"/>
      <c r="U11" s="20"/>
      <c r="V11" s="20"/>
      <c r="W11" s="64"/>
      <c r="X11" s="64"/>
      <c r="Y11" s="64"/>
      <c r="Z11" s="64"/>
      <c r="AA11" s="64"/>
      <c r="AB11" s="64"/>
      <c r="AC11" s="64"/>
      <c r="AD11" s="62"/>
      <c r="AE11" s="515"/>
      <c r="AF11" s="517"/>
      <c r="AG11" s="533"/>
      <c r="AH11" s="519"/>
    </row>
    <row r="12" spans="1:34" ht="60.75" thickBot="1" x14ac:dyDescent="0.3">
      <c r="A12" s="492"/>
      <c r="B12" s="496"/>
      <c r="C12" s="473"/>
      <c r="D12" s="525"/>
      <c r="E12" s="528"/>
      <c r="F12" s="164"/>
      <c r="G12" s="531"/>
      <c r="H12" s="19" t="s">
        <v>70</v>
      </c>
      <c r="I12" s="20"/>
      <c r="J12" s="19" t="s">
        <v>43</v>
      </c>
      <c r="K12" s="19"/>
      <c r="L12" s="21" t="s">
        <v>44</v>
      </c>
      <c r="M12" s="41">
        <v>9</v>
      </c>
      <c r="N12" s="20">
        <v>9</v>
      </c>
      <c r="O12" s="103"/>
      <c r="P12" s="103"/>
      <c r="Q12" s="103">
        <v>6300000</v>
      </c>
      <c r="R12" s="20"/>
      <c r="S12" s="20"/>
      <c r="T12" s="18">
        <v>2100</v>
      </c>
      <c r="U12" s="20"/>
      <c r="V12" s="20"/>
      <c r="W12" s="18">
        <v>2100</v>
      </c>
      <c r="X12" s="18"/>
      <c r="Y12" s="18"/>
      <c r="Z12" s="18"/>
      <c r="AA12" s="18">
        <v>2100</v>
      </c>
      <c r="AB12" s="64"/>
      <c r="AC12" s="64"/>
      <c r="AD12" s="62"/>
      <c r="AE12" s="515"/>
      <c r="AF12" s="517"/>
      <c r="AG12" s="533"/>
      <c r="AH12" s="519"/>
    </row>
    <row r="13" spans="1:34" ht="60.75" thickBot="1" x14ac:dyDescent="0.3">
      <c r="A13" s="492"/>
      <c r="B13" s="496"/>
      <c r="C13" s="473"/>
      <c r="D13" s="525"/>
      <c r="E13" s="528"/>
      <c r="F13" s="164"/>
      <c r="G13" s="531"/>
      <c r="H13" s="19" t="s">
        <v>71</v>
      </c>
      <c r="I13" s="20"/>
      <c r="J13" s="22" t="s">
        <v>45</v>
      </c>
      <c r="K13" s="22"/>
      <c r="L13" s="21" t="s">
        <v>46</v>
      </c>
      <c r="M13" s="40">
        <v>1</v>
      </c>
      <c r="N13" s="40">
        <v>1</v>
      </c>
      <c r="O13" s="103"/>
      <c r="P13" s="103">
        <v>7000000</v>
      </c>
      <c r="Q13" s="103">
        <v>11600000</v>
      </c>
      <c r="R13" s="20"/>
      <c r="S13" s="20"/>
      <c r="T13" s="18">
        <v>18600</v>
      </c>
      <c r="U13" s="20"/>
      <c r="V13" s="20"/>
      <c r="W13" s="64"/>
      <c r="X13" s="64"/>
      <c r="Y13" s="64"/>
      <c r="Z13" s="64"/>
      <c r="AA13" s="64"/>
      <c r="AB13" s="64"/>
      <c r="AC13" s="64"/>
      <c r="AD13" s="62"/>
      <c r="AE13" s="515"/>
      <c r="AF13" s="517"/>
      <c r="AG13" s="533"/>
      <c r="AH13" s="519"/>
    </row>
    <row r="14" spans="1:34" ht="56.25" customHeight="1" thickBot="1" x14ac:dyDescent="0.3">
      <c r="A14" s="492"/>
      <c r="B14" s="496"/>
      <c r="C14" s="473"/>
      <c r="D14" s="525"/>
      <c r="E14" s="528"/>
      <c r="F14" s="164"/>
      <c r="G14" s="531"/>
      <c r="H14" s="19" t="s">
        <v>117</v>
      </c>
      <c r="I14" s="20"/>
      <c r="J14" s="22"/>
      <c r="K14" s="22"/>
      <c r="L14" s="21"/>
      <c r="M14" s="40"/>
      <c r="N14" s="40"/>
      <c r="O14" s="103"/>
      <c r="P14" s="103"/>
      <c r="Q14" s="103">
        <v>22500000</v>
      </c>
      <c r="R14" s="20"/>
      <c r="S14" s="18">
        <v>3750</v>
      </c>
      <c r="T14" s="18">
        <v>3750</v>
      </c>
      <c r="U14" s="18">
        <v>3750</v>
      </c>
      <c r="V14" s="18">
        <v>3750</v>
      </c>
      <c r="W14" s="18">
        <v>3750</v>
      </c>
      <c r="X14" s="18">
        <v>3750</v>
      </c>
      <c r="Y14" s="64"/>
      <c r="Z14" s="64"/>
      <c r="AA14" s="64"/>
      <c r="AB14" s="64"/>
      <c r="AC14" s="64"/>
      <c r="AD14" s="62"/>
      <c r="AE14" s="515"/>
      <c r="AF14" s="517"/>
      <c r="AG14" s="533"/>
      <c r="AH14" s="519"/>
    </row>
    <row r="15" spans="1:34" ht="48.75" thickBot="1" x14ac:dyDescent="0.3">
      <c r="A15" s="492"/>
      <c r="B15" s="496"/>
      <c r="C15" s="473"/>
      <c r="D15" s="525"/>
      <c r="E15" s="528"/>
      <c r="F15" s="164"/>
      <c r="G15" s="531"/>
      <c r="H15" s="19" t="s">
        <v>113</v>
      </c>
      <c r="I15" s="20"/>
      <c r="J15" s="22" t="s">
        <v>118</v>
      </c>
      <c r="K15" s="22"/>
      <c r="L15" s="21" t="s">
        <v>114</v>
      </c>
      <c r="M15" s="40">
        <v>0.01</v>
      </c>
      <c r="N15" s="40">
        <v>0.5</v>
      </c>
      <c r="O15" s="103">
        <v>13783000</v>
      </c>
      <c r="P15" s="103">
        <v>15000000</v>
      </c>
      <c r="Q15" s="103">
        <v>9300000</v>
      </c>
      <c r="R15" s="20"/>
      <c r="S15" s="20"/>
      <c r="T15" s="18">
        <f>3500+830</f>
        <v>4330</v>
      </c>
      <c r="U15" s="18">
        <f t="shared" ref="U15:Z15" si="0">3500+830</f>
        <v>4330</v>
      </c>
      <c r="V15" s="18">
        <f>3500+830+943+500</f>
        <v>5773</v>
      </c>
      <c r="W15" s="18">
        <f t="shared" si="0"/>
        <v>4330</v>
      </c>
      <c r="X15" s="18">
        <f t="shared" si="0"/>
        <v>4330</v>
      </c>
      <c r="Y15" s="18">
        <f>3500+830+1000</f>
        <v>5330</v>
      </c>
      <c r="Z15" s="18">
        <f t="shared" si="0"/>
        <v>4330</v>
      </c>
      <c r="AA15" s="18">
        <f>3500+830+1000</f>
        <v>5330</v>
      </c>
      <c r="AB15" s="20"/>
      <c r="AC15" s="20"/>
      <c r="AD15" s="62"/>
      <c r="AE15" s="515"/>
      <c r="AF15" s="517"/>
      <c r="AG15" s="533"/>
      <c r="AH15" s="519"/>
    </row>
    <row r="16" spans="1:34" ht="61.5" customHeight="1" thickBot="1" x14ac:dyDescent="0.3">
      <c r="A16" s="492"/>
      <c r="B16" s="521"/>
      <c r="C16" s="523"/>
      <c r="D16" s="526"/>
      <c r="E16" s="529"/>
      <c r="F16" s="165"/>
      <c r="G16" s="531"/>
      <c r="H16" s="23" t="s">
        <v>72</v>
      </c>
      <c r="I16" s="45"/>
      <c r="J16" s="24" t="s">
        <v>47</v>
      </c>
      <c r="K16" s="24"/>
      <c r="L16" s="25" t="s">
        <v>48</v>
      </c>
      <c r="M16" s="68">
        <v>0.84</v>
      </c>
      <c r="N16" s="68">
        <v>1</v>
      </c>
      <c r="O16" s="103"/>
      <c r="P16" s="103">
        <v>4000000</v>
      </c>
      <c r="Q16" s="103"/>
      <c r="R16" s="45"/>
      <c r="S16" s="45"/>
      <c r="T16" s="45"/>
      <c r="U16" s="45"/>
      <c r="V16" s="45"/>
      <c r="W16" s="69"/>
      <c r="X16" s="18"/>
      <c r="Y16" s="18"/>
      <c r="Z16" s="18">
        <v>4000</v>
      </c>
      <c r="AA16" s="18"/>
      <c r="AB16" s="18"/>
      <c r="AC16" s="18"/>
      <c r="AD16" s="70"/>
      <c r="AE16" s="516"/>
      <c r="AF16" s="517"/>
      <c r="AG16" s="534"/>
      <c r="AH16" s="520"/>
    </row>
    <row r="17" spans="1:34" ht="78" customHeight="1" thickBot="1" x14ac:dyDescent="0.3">
      <c r="A17" s="492"/>
      <c r="B17" s="495" t="s">
        <v>34</v>
      </c>
      <c r="C17" s="498" t="s">
        <v>35</v>
      </c>
      <c r="D17" s="498" t="s">
        <v>58</v>
      </c>
      <c r="E17" s="498" t="s">
        <v>36</v>
      </c>
      <c r="F17" s="166" t="s">
        <v>63</v>
      </c>
      <c r="G17" s="76"/>
      <c r="H17" s="27" t="s">
        <v>73</v>
      </c>
      <c r="I17" s="76"/>
      <c r="J17" s="27" t="s">
        <v>82</v>
      </c>
      <c r="K17" s="27"/>
      <c r="L17" s="27" t="s">
        <v>95</v>
      </c>
      <c r="M17" s="77">
        <v>100</v>
      </c>
      <c r="N17" s="78">
        <v>100</v>
      </c>
      <c r="O17" s="103"/>
      <c r="P17" s="103"/>
      <c r="Q17" s="103">
        <v>140486000</v>
      </c>
      <c r="R17" s="76"/>
      <c r="S17" s="76"/>
      <c r="T17" s="76"/>
      <c r="U17" s="76"/>
      <c r="V17" s="76"/>
      <c r="W17" s="18">
        <v>16000</v>
      </c>
      <c r="X17" s="18">
        <v>32000</v>
      </c>
      <c r="Y17" s="18">
        <v>15000</v>
      </c>
      <c r="Z17" s="18">
        <v>15000</v>
      </c>
      <c r="AA17" s="18">
        <v>32486</v>
      </c>
      <c r="AB17" s="18">
        <v>15000</v>
      </c>
      <c r="AC17" s="18">
        <v>15000</v>
      </c>
      <c r="AD17" s="79"/>
      <c r="AE17" s="536">
        <v>66000000</v>
      </c>
      <c r="AF17" s="488">
        <v>13783442</v>
      </c>
      <c r="AG17" s="469">
        <v>270486000</v>
      </c>
      <c r="AH17" s="6"/>
    </row>
    <row r="18" spans="1:34" ht="72.75" thickBot="1" x14ac:dyDescent="0.3">
      <c r="A18" s="492"/>
      <c r="B18" s="496"/>
      <c r="C18" s="499"/>
      <c r="D18" s="499"/>
      <c r="E18" s="499"/>
      <c r="F18" s="167"/>
      <c r="G18" s="26"/>
      <c r="H18" s="439" t="s">
        <v>74</v>
      </c>
      <c r="I18" s="26"/>
      <c r="J18" s="28" t="s">
        <v>83</v>
      </c>
      <c r="K18" s="28"/>
      <c r="L18" s="28" t="s">
        <v>96</v>
      </c>
      <c r="M18" s="65">
        <v>3</v>
      </c>
      <c r="N18" s="66">
        <v>3</v>
      </c>
      <c r="O18" s="103"/>
      <c r="P18" s="103">
        <v>34000000</v>
      </c>
      <c r="Q18" s="103"/>
      <c r="R18" s="18"/>
      <c r="S18" s="18"/>
      <c r="T18" s="18"/>
      <c r="U18" s="18"/>
      <c r="V18" s="18"/>
      <c r="W18" s="18"/>
      <c r="X18" s="18">
        <v>5600</v>
      </c>
      <c r="Y18" s="18">
        <v>5600</v>
      </c>
      <c r="Z18" s="18">
        <v>5600</v>
      </c>
      <c r="AA18" s="18">
        <v>5600</v>
      </c>
      <c r="AB18" s="18">
        <v>5600</v>
      </c>
      <c r="AC18" s="18">
        <v>6000</v>
      </c>
      <c r="AD18" s="80"/>
      <c r="AE18" s="537"/>
      <c r="AF18" s="489"/>
      <c r="AG18" s="470"/>
      <c r="AH18" s="6"/>
    </row>
    <row r="19" spans="1:34" ht="72.75" thickBot="1" x14ac:dyDescent="0.3">
      <c r="A19" s="492"/>
      <c r="B19" s="496"/>
      <c r="C19" s="499"/>
      <c r="D19" s="499"/>
      <c r="E19" s="499"/>
      <c r="F19" s="167"/>
      <c r="G19" s="26"/>
      <c r="H19" s="439"/>
      <c r="I19" s="26"/>
      <c r="J19" s="28" t="s">
        <v>84</v>
      </c>
      <c r="K19" s="28"/>
      <c r="L19" s="28" t="s">
        <v>97</v>
      </c>
      <c r="M19" s="67">
        <v>1</v>
      </c>
      <c r="N19" s="67">
        <v>1</v>
      </c>
      <c r="O19" s="103"/>
      <c r="P19" s="103"/>
      <c r="Q19" s="103"/>
      <c r="R19" s="18"/>
      <c r="S19" s="18"/>
      <c r="T19" s="18"/>
      <c r="U19" s="18"/>
      <c r="V19" s="18"/>
      <c r="W19" s="18"/>
      <c r="X19" s="18"/>
      <c r="Y19" s="18"/>
      <c r="Z19" s="18"/>
      <c r="AA19" s="18"/>
      <c r="AB19" s="18"/>
      <c r="AC19" s="18"/>
      <c r="AD19" s="80"/>
      <c r="AE19" s="537"/>
      <c r="AF19" s="489"/>
      <c r="AG19" s="470"/>
      <c r="AH19" s="6"/>
    </row>
    <row r="20" spans="1:34" ht="72.75" thickBot="1" x14ac:dyDescent="0.3">
      <c r="A20" s="492"/>
      <c r="B20" s="496"/>
      <c r="C20" s="499"/>
      <c r="D20" s="499"/>
      <c r="E20" s="499"/>
      <c r="F20" s="167"/>
      <c r="G20" s="26"/>
      <c r="H20" s="28" t="s">
        <v>75</v>
      </c>
      <c r="I20" s="26"/>
      <c r="J20" s="28" t="s">
        <v>85</v>
      </c>
      <c r="K20" s="28"/>
      <c r="L20" s="28" t="s">
        <v>97</v>
      </c>
      <c r="M20" s="67">
        <v>1</v>
      </c>
      <c r="N20" s="67">
        <v>1</v>
      </c>
      <c r="O20" s="103"/>
      <c r="P20" s="103">
        <v>6000000</v>
      </c>
      <c r="Q20" s="103">
        <v>6000000</v>
      </c>
      <c r="R20" s="18">
        <v>1000</v>
      </c>
      <c r="S20" s="18">
        <v>1000</v>
      </c>
      <c r="T20" s="18">
        <v>1000</v>
      </c>
      <c r="U20" s="18">
        <v>1000</v>
      </c>
      <c r="V20" s="18">
        <v>1000</v>
      </c>
      <c r="W20" s="18">
        <v>1000</v>
      </c>
      <c r="X20" s="18">
        <v>1000</v>
      </c>
      <c r="Y20" s="18">
        <v>1000</v>
      </c>
      <c r="Z20" s="18">
        <v>1000</v>
      </c>
      <c r="AA20" s="18">
        <v>1000</v>
      </c>
      <c r="AB20" s="18">
        <v>1000</v>
      </c>
      <c r="AC20" s="18">
        <v>1000</v>
      </c>
      <c r="AD20" s="80"/>
      <c r="AE20" s="537"/>
      <c r="AF20" s="489"/>
      <c r="AG20" s="470"/>
      <c r="AH20" s="46">
        <f>AE17+AF17+AG17</f>
        <v>350269442</v>
      </c>
    </row>
    <row r="21" spans="1:34" ht="84.75" thickBot="1" x14ac:dyDescent="0.3">
      <c r="A21" s="492"/>
      <c r="B21" s="496"/>
      <c r="C21" s="499"/>
      <c r="D21" s="499"/>
      <c r="E21" s="499"/>
      <c r="F21" s="167"/>
      <c r="G21" s="26"/>
      <c r="H21" s="85" t="s">
        <v>120</v>
      </c>
      <c r="I21" s="26"/>
      <c r="J21" s="28"/>
      <c r="K21" s="28"/>
      <c r="L21" s="28"/>
      <c r="M21" s="67"/>
      <c r="N21" s="67"/>
      <c r="O21" s="103"/>
      <c r="P21" s="103"/>
      <c r="Q21" s="103"/>
      <c r="R21" s="18"/>
      <c r="S21" s="18"/>
      <c r="T21" s="18"/>
      <c r="U21" s="18"/>
      <c r="V21" s="18"/>
      <c r="W21" s="18"/>
      <c r="X21" s="18"/>
      <c r="Y21" s="18"/>
      <c r="Z21" s="18"/>
      <c r="AA21" s="18"/>
      <c r="AB21" s="18"/>
      <c r="AC21" s="18"/>
      <c r="AD21" s="80"/>
      <c r="AE21" s="537"/>
      <c r="AF21" s="489"/>
      <c r="AG21" s="470"/>
      <c r="AH21" s="46"/>
    </row>
    <row r="22" spans="1:34" ht="84.75" thickBot="1" x14ac:dyDescent="0.3">
      <c r="A22" s="492"/>
      <c r="B22" s="496"/>
      <c r="C22" s="499"/>
      <c r="D22" s="499"/>
      <c r="E22" s="499"/>
      <c r="F22" s="167"/>
      <c r="G22" s="26"/>
      <c r="H22" s="85" t="s">
        <v>120</v>
      </c>
      <c r="I22" s="26"/>
      <c r="J22" s="104" t="s">
        <v>154</v>
      </c>
      <c r="K22" s="28"/>
      <c r="L22" s="28"/>
      <c r="M22" s="67"/>
      <c r="N22" s="67"/>
      <c r="O22" s="103"/>
      <c r="P22" s="103"/>
      <c r="Q22" s="103">
        <v>55000000</v>
      </c>
      <c r="R22" s="18"/>
      <c r="S22" s="18">
        <v>55000</v>
      </c>
      <c r="T22" s="18"/>
      <c r="U22" s="18"/>
      <c r="V22" s="18"/>
      <c r="W22" s="18"/>
      <c r="X22" s="18"/>
      <c r="Y22" s="18"/>
      <c r="Z22" s="18"/>
      <c r="AA22" s="18"/>
      <c r="AB22" s="18"/>
      <c r="AC22" s="18"/>
      <c r="AD22" s="80"/>
      <c r="AE22" s="537"/>
      <c r="AF22" s="489"/>
      <c r="AG22" s="470"/>
      <c r="AH22" s="46"/>
    </row>
    <row r="23" spans="1:34" ht="84.75" thickBot="1" x14ac:dyDescent="0.3">
      <c r="A23" s="492"/>
      <c r="B23" s="496"/>
      <c r="C23" s="499"/>
      <c r="D23" s="499"/>
      <c r="E23" s="499"/>
      <c r="F23" s="167"/>
      <c r="G23" s="26"/>
      <c r="H23" s="85" t="s">
        <v>120</v>
      </c>
      <c r="I23" s="26"/>
      <c r="J23" s="104" t="s">
        <v>155</v>
      </c>
      <c r="K23" s="28"/>
      <c r="L23" s="28"/>
      <c r="M23" s="67"/>
      <c r="N23" s="67"/>
      <c r="O23" s="103"/>
      <c r="P23" s="103"/>
      <c r="Q23" s="103">
        <v>30000442</v>
      </c>
      <c r="R23" s="18"/>
      <c r="S23" s="18"/>
      <c r="T23" s="18"/>
      <c r="U23" s="18">
        <v>30000</v>
      </c>
      <c r="V23" s="18"/>
      <c r="W23" s="18"/>
      <c r="X23" s="18"/>
      <c r="Y23" s="18"/>
      <c r="Z23" s="18"/>
      <c r="AA23" s="18"/>
      <c r="AB23" s="18"/>
      <c r="AC23" s="18"/>
      <c r="AD23" s="80"/>
      <c r="AE23" s="537"/>
      <c r="AF23" s="489"/>
      <c r="AG23" s="470"/>
      <c r="AH23" s="6"/>
    </row>
    <row r="24" spans="1:34" ht="27" thickBot="1" x14ac:dyDescent="0.3">
      <c r="A24" s="492"/>
      <c r="B24" s="496"/>
      <c r="C24" s="499"/>
      <c r="D24" s="499"/>
      <c r="E24" s="499"/>
      <c r="F24" s="167"/>
      <c r="G24" s="26"/>
      <c r="H24" s="28" t="s">
        <v>119</v>
      </c>
      <c r="I24" s="26"/>
      <c r="J24" s="28" t="s">
        <v>116</v>
      </c>
      <c r="K24" s="28"/>
      <c r="L24" s="28"/>
      <c r="M24" s="67"/>
      <c r="N24" s="67"/>
      <c r="O24" s="103"/>
      <c r="P24" s="103">
        <v>6000000</v>
      </c>
      <c r="Q24" s="103"/>
      <c r="R24" s="18">
        <v>1000</v>
      </c>
      <c r="S24" s="18">
        <v>1000</v>
      </c>
      <c r="T24" s="18">
        <v>1000</v>
      </c>
      <c r="U24" s="18">
        <v>1000</v>
      </c>
      <c r="V24" s="18">
        <v>1000</v>
      </c>
      <c r="W24" s="18">
        <v>1000</v>
      </c>
      <c r="X24" s="18"/>
      <c r="Y24" s="18"/>
      <c r="Z24" s="18"/>
      <c r="AA24" s="18"/>
      <c r="AB24" s="18"/>
      <c r="AC24" s="18"/>
      <c r="AD24" s="80"/>
      <c r="AE24" s="537"/>
      <c r="AF24" s="489"/>
      <c r="AG24" s="470"/>
      <c r="AH24" s="6"/>
    </row>
    <row r="25" spans="1:34" ht="72.75" thickBot="1" x14ac:dyDescent="0.3">
      <c r="A25" s="492"/>
      <c r="B25" s="496"/>
      <c r="C25" s="499"/>
      <c r="D25" s="499"/>
      <c r="E25" s="499"/>
      <c r="F25" s="167"/>
      <c r="G25" s="26"/>
      <c r="H25" s="28" t="s">
        <v>115</v>
      </c>
      <c r="I25" s="26"/>
      <c r="J25" s="28"/>
      <c r="K25" s="28"/>
      <c r="L25" s="28"/>
      <c r="M25" s="67"/>
      <c r="N25" s="67"/>
      <c r="O25" s="103"/>
      <c r="P25" s="103">
        <v>10000000</v>
      </c>
      <c r="Q25" s="103">
        <v>8000000</v>
      </c>
      <c r="R25" s="18"/>
      <c r="S25" s="18">
        <v>4250</v>
      </c>
      <c r="T25" s="18"/>
      <c r="U25" s="18"/>
      <c r="V25" s="18">
        <v>4250</v>
      </c>
      <c r="W25" s="18"/>
      <c r="X25" s="18"/>
      <c r="Y25" s="18">
        <v>5250</v>
      </c>
      <c r="AA25" s="18"/>
      <c r="AB25" s="18">
        <v>4250</v>
      </c>
      <c r="AC25" s="18"/>
      <c r="AD25" s="80"/>
      <c r="AE25" s="537"/>
      <c r="AF25" s="489"/>
      <c r="AG25" s="470"/>
      <c r="AH25" s="6"/>
    </row>
    <row r="26" spans="1:34" ht="69.75" customHeight="1" thickBot="1" x14ac:dyDescent="0.3">
      <c r="A26" s="492"/>
      <c r="B26" s="497"/>
      <c r="C26" s="500"/>
      <c r="D26" s="500"/>
      <c r="E26" s="500"/>
      <c r="F26" s="168"/>
      <c r="G26" s="56"/>
      <c r="H26" s="81" t="s">
        <v>76</v>
      </c>
      <c r="I26" s="56"/>
      <c r="J26" s="82" t="s">
        <v>85</v>
      </c>
      <c r="K26" s="82"/>
      <c r="L26" s="82" t="s">
        <v>97</v>
      </c>
      <c r="M26" s="83">
        <v>1</v>
      </c>
      <c r="N26" s="83">
        <v>1</v>
      </c>
      <c r="O26" s="103">
        <v>13783000</v>
      </c>
      <c r="P26" s="103">
        <v>10000000</v>
      </c>
      <c r="Q26" s="103">
        <v>31000000</v>
      </c>
      <c r="R26" s="18">
        <v>400</v>
      </c>
      <c r="S26" s="18">
        <v>1000</v>
      </c>
      <c r="T26" s="18">
        <v>400</v>
      </c>
      <c r="U26" s="18">
        <v>783</v>
      </c>
      <c r="V26" s="18">
        <v>400</v>
      </c>
      <c r="W26" s="18">
        <v>400</v>
      </c>
      <c r="X26" s="18">
        <v>31400</v>
      </c>
      <c r="Y26" s="18">
        <v>4000</v>
      </c>
      <c r="Z26" s="18">
        <v>4000</v>
      </c>
      <c r="AA26" s="18">
        <v>4000</v>
      </c>
      <c r="AB26" s="18">
        <v>4000</v>
      </c>
      <c r="AC26" s="18">
        <v>4000</v>
      </c>
      <c r="AD26" s="84"/>
      <c r="AE26" s="538"/>
      <c r="AF26" s="490"/>
      <c r="AG26" s="471"/>
      <c r="AH26" s="6"/>
    </row>
    <row r="27" spans="1:34" ht="102" customHeight="1" thickBot="1" x14ac:dyDescent="0.3">
      <c r="A27" s="493"/>
      <c r="B27" s="472" t="s">
        <v>50</v>
      </c>
      <c r="C27" s="475" t="s">
        <v>35</v>
      </c>
      <c r="D27" s="440" t="s">
        <v>59</v>
      </c>
      <c r="E27" s="475" t="s">
        <v>36</v>
      </c>
      <c r="F27" s="478" t="s">
        <v>64</v>
      </c>
      <c r="G27" s="71"/>
      <c r="H27" s="440" t="s">
        <v>156</v>
      </c>
      <c r="I27" s="71"/>
      <c r="J27" s="72" t="s">
        <v>86</v>
      </c>
      <c r="K27" s="72"/>
      <c r="L27" s="73" t="s">
        <v>98</v>
      </c>
      <c r="M27" s="74">
        <v>0.7</v>
      </c>
      <c r="N27" s="74">
        <v>1</v>
      </c>
      <c r="O27" s="103">
        <v>35168134</v>
      </c>
      <c r="P27" s="103">
        <v>7000000</v>
      </c>
      <c r="Q27" s="103"/>
      <c r="R27" s="18">
        <f>7190+7500</f>
        <v>14690</v>
      </c>
      <c r="S27" s="18">
        <v>6390</v>
      </c>
      <c r="T27" s="18">
        <v>6390</v>
      </c>
      <c r="U27" s="18"/>
      <c r="V27" s="18"/>
      <c r="W27" s="18"/>
      <c r="X27" s="18"/>
      <c r="Y27" s="18">
        <v>2940</v>
      </c>
      <c r="Z27" s="18">
        <v>2940</v>
      </c>
      <c r="AA27" s="18">
        <v>2940</v>
      </c>
      <c r="AB27" s="18">
        <v>2940</v>
      </c>
      <c r="AC27" s="18">
        <v>2940</v>
      </c>
      <c r="AD27" s="75"/>
      <c r="AE27" s="481">
        <v>37601250</v>
      </c>
      <c r="AF27" s="484">
        <f>23783442+13783442</f>
        <v>37566884</v>
      </c>
      <c r="AG27" s="486"/>
      <c r="AH27" s="518">
        <f>AE27+AF27</f>
        <v>75168134</v>
      </c>
    </row>
    <row r="28" spans="1:34" ht="40.5" customHeight="1" thickBot="1" x14ac:dyDescent="0.3">
      <c r="A28" s="493"/>
      <c r="B28" s="473"/>
      <c r="C28" s="476"/>
      <c r="D28" s="441"/>
      <c r="E28" s="476"/>
      <c r="F28" s="479"/>
      <c r="G28" s="32"/>
      <c r="H28" s="441"/>
      <c r="I28" s="32"/>
      <c r="J28" s="34" t="s">
        <v>153</v>
      </c>
      <c r="K28" s="34"/>
      <c r="L28" s="35" t="s">
        <v>99</v>
      </c>
      <c r="M28" s="44">
        <v>90</v>
      </c>
      <c r="N28" s="44">
        <v>100</v>
      </c>
      <c r="O28" s="103"/>
      <c r="P28" s="103">
        <v>8000000</v>
      </c>
      <c r="Q28" s="103"/>
      <c r="R28" s="18"/>
      <c r="S28" s="18"/>
      <c r="T28" s="18">
        <v>4000</v>
      </c>
      <c r="U28" s="18">
        <v>4000</v>
      </c>
      <c r="V28" s="18"/>
      <c r="W28" s="18"/>
      <c r="X28" s="18"/>
      <c r="Y28" s="18"/>
      <c r="Z28" s="18"/>
      <c r="AA28" s="18"/>
      <c r="AB28" s="18"/>
      <c r="AC28" s="18"/>
      <c r="AD28" s="33"/>
      <c r="AE28" s="482"/>
      <c r="AF28" s="485"/>
      <c r="AG28" s="487"/>
      <c r="AH28" s="519"/>
    </row>
    <row r="29" spans="1:34" ht="93" customHeight="1" thickBot="1" x14ac:dyDescent="0.3">
      <c r="A29" s="493"/>
      <c r="B29" s="473"/>
      <c r="C29" s="476"/>
      <c r="D29" s="441"/>
      <c r="E29" s="476"/>
      <c r="F29" s="479"/>
      <c r="G29" s="32"/>
      <c r="H29" s="441"/>
      <c r="I29" s="32"/>
      <c r="J29" s="36" t="s">
        <v>87</v>
      </c>
      <c r="K29" s="36"/>
      <c r="L29" s="37" t="s">
        <v>100</v>
      </c>
      <c r="M29" s="44"/>
      <c r="N29" s="44"/>
      <c r="O29" s="103">
        <v>5000000</v>
      </c>
      <c r="P29" s="103"/>
      <c r="Q29" s="103"/>
      <c r="R29" s="18"/>
      <c r="S29" s="18"/>
      <c r="T29" s="18">
        <v>2500</v>
      </c>
      <c r="U29" s="18">
        <v>2500</v>
      </c>
      <c r="V29" s="18"/>
      <c r="W29" s="18"/>
      <c r="X29" s="18"/>
      <c r="Y29" s="18"/>
      <c r="Z29" s="18"/>
      <c r="AA29" s="18"/>
      <c r="AB29" s="18"/>
      <c r="AC29" s="18"/>
      <c r="AD29" s="33"/>
      <c r="AE29" s="482"/>
      <c r="AF29" s="485"/>
      <c r="AG29" s="487"/>
      <c r="AH29" s="519"/>
    </row>
    <row r="30" spans="1:34" ht="48.75" thickBot="1" x14ac:dyDescent="0.3">
      <c r="A30" s="493"/>
      <c r="B30" s="473"/>
      <c r="C30" s="476"/>
      <c r="D30" s="441"/>
      <c r="E30" s="476"/>
      <c r="F30" s="479"/>
      <c r="G30" s="32"/>
      <c r="H30" s="441"/>
      <c r="I30" s="32"/>
      <c r="J30" s="34" t="s">
        <v>88</v>
      </c>
      <c r="K30" s="34"/>
      <c r="L30" s="37" t="s">
        <v>101</v>
      </c>
      <c r="M30" s="43">
        <v>1</v>
      </c>
      <c r="N30" s="43">
        <v>1</v>
      </c>
      <c r="O30" s="103"/>
      <c r="P30" s="103"/>
      <c r="Q30" s="103"/>
      <c r="R30" s="18"/>
      <c r="S30" s="18"/>
      <c r="T30" s="18"/>
      <c r="U30" s="18"/>
      <c r="V30" s="18"/>
      <c r="W30" s="18"/>
      <c r="X30" s="18"/>
      <c r="Y30" s="18"/>
      <c r="Z30" s="18"/>
      <c r="AA30" s="18"/>
      <c r="AB30" s="18"/>
      <c r="AC30" s="18"/>
      <c r="AD30" s="33"/>
      <c r="AE30" s="482"/>
      <c r="AF30" s="485"/>
      <c r="AG30" s="487"/>
      <c r="AH30" s="519"/>
    </row>
    <row r="31" spans="1:34" ht="60" customHeight="1" thickBot="1" x14ac:dyDescent="0.3">
      <c r="A31" s="493"/>
      <c r="B31" s="473"/>
      <c r="C31" s="476"/>
      <c r="D31" s="441"/>
      <c r="E31" s="476"/>
      <c r="F31" s="479"/>
      <c r="G31" s="32"/>
      <c r="H31" s="441"/>
      <c r="I31" s="32"/>
      <c r="J31" s="34" t="s">
        <v>89</v>
      </c>
      <c r="K31" s="34"/>
      <c r="L31" s="37" t="s">
        <v>102</v>
      </c>
      <c r="M31" s="44">
        <v>100</v>
      </c>
      <c r="N31" s="44">
        <v>100</v>
      </c>
      <c r="O31" s="103"/>
      <c r="P31" s="103"/>
      <c r="Q31" s="103"/>
      <c r="R31" s="18"/>
      <c r="S31" s="18"/>
      <c r="T31" s="18"/>
      <c r="U31" s="18"/>
      <c r="V31" s="18"/>
      <c r="W31" s="18"/>
      <c r="X31" s="18"/>
      <c r="Y31" s="18"/>
      <c r="Z31" s="18"/>
      <c r="AA31" s="18"/>
      <c r="AB31" s="18"/>
      <c r="AC31" s="18"/>
      <c r="AD31" s="33"/>
      <c r="AE31" s="482"/>
      <c r="AF31" s="485"/>
      <c r="AG31" s="487"/>
      <c r="AH31" s="519"/>
    </row>
    <row r="32" spans="1:34" ht="60.75" thickBot="1" x14ac:dyDescent="0.3">
      <c r="A32" s="494"/>
      <c r="B32" s="474"/>
      <c r="C32" s="477"/>
      <c r="D32" s="442"/>
      <c r="E32" s="477"/>
      <c r="F32" s="480"/>
      <c r="G32" s="32"/>
      <c r="H32" s="442"/>
      <c r="I32" s="32"/>
      <c r="J32" s="38" t="s">
        <v>90</v>
      </c>
      <c r="K32" s="38"/>
      <c r="L32" s="39" t="s">
        <v>103</v>
      </c>
      <c r="M32" s="44">
        <v>30</v>
      </c>
      <c r="N32" s="44">
        <v>60</v>
      </c>
      <c r="O32" s="103">
        <v>20000000</v>
      </c>
      <c r="P32" s="103"/>
      <c r="Q32" s="103"/>
      <c r="R32" s="18"/>
      <c r="S32" s="18"/>
      <c r="T32" s="18">
        <v>20000</v>
      </c>
      <c r="U32" s="18"/>
      <c r="V32" s="18"/>
      <c r="W32" s="18"/>
      <c r="X32" s="18"/>
      <c r="Y32" s="18"/>
      <c r="Z32" s="18"/>
      <c r="AA32" s="18"/>
      <c r="AB32" s="18"/>
      <c r="AC32" s="18"/>
      <c r="AD32" s="33"/>
      <c r="AE32" s="483"/>
      <c r="AF32" s="485"/>
      <c r="AG32" s="487"/>
      <c r="AH32" s="520"/>
    </row>
    <row r="33" spans="1:34" s="52" customFormat="1" ht="68.25" customHeight="1" thickBot="1" x14ac:dyDescent="0.3">
      <c r="A33" s="47"/>
      <c r="B33" s="541"/>
      <c r="C33" s="543" t="s">
        <v>35</v>
      </c>
      <c r="D33" s="545" t="s">
        <v>60</v>
      </c>
      <c r="E33" s="547"/>
      <c r="F33" s="549" t="s">
        <v>65</v>
      </c>
      <c r="G33" s="48"/>
      <c r="H33" s="49" t="s">
        <v>77</v>
      </c>
      <c r="I33" s="48"/>
      <c r="J33" s="445" t="s">
        <v>91</v>
      </c>
      <c r="K33" s="108"/>
      <c r="L33" s="50" t="s">
        <v>104</v>
      </c>
      <c r="M33" s="48">
        <v>3</v>
      </c>
      <c r="N33" s="48">
        <v>6</v>
      </c>
      <c r="O33" s="103">
        <v>13783442</v>
      </c>
      <c r="P33" s="103">
        <v>8000000</v>
      </c>
      <c r="Q33" s="103"/>
      <c r="R33" s="18"/>
      <c r="S33" s="18"/>
      <c r="T33" s="18">
        <v>21000</v>
      </c>
      <c r="U33" s="18"/>
      <c r="V33" s="18"/>
      <c r="W33" s="18"/>
      <c r="X33" s="18"/>
      <c r="Y33" s="18"/>
      <c r="Z33" s="18"/>
      <c r="AA33" s="18"/>
      <c r="AB33" s="18"/>
      <c r="AC33" s="18"/>
      <c r="AD33" s="51"/>
      <c r="AE33" s="551">
        <v>13783442</v>
      </c>
      <c r="AF33" s="551">
        <v>13000000</v>
      </c>
      <c r="AG33" s="553"/>
      <c r="AH33" s="554">
        <f>AE33+AF33</f>
        <v>26783442</v>
      </c>
    </row>
    <row r="34" spans="1:34" s="52" customFormat="1" ht="71.25" customHeight="1" thickBot="1" x14ac:dyDescent="0.3">
      <c r="A34" s="47"/>
      <c r="B34" s="542"/>
      <c r="C34" s="544"/>
      <c r="D34" s="546"/>
      <c r="E34" s="548"/>
      <c r="F34" s="550"/>
      <c r="G34" s="48"/>
      <c r="H34" s="53" t="s">
        <v>78</v>
      </c>
      <c r="I34" s="48"/>
      <c r="J34" s="446"/>
      <c r="K34" s="109"/>
      <c r="L34" s="54" t="s">
        <v>105</v>
      </c>
      <c r="M34" s="48">
        <v>8</v>
      </c>
      <c r="N34" s="48">
        <v>8</v>
      </c>
      <c r="O34" s="103"/>
      <c r="P34" s="103">
        <v>5000000</v>
      </c>
      <c r="Q34" s="103"/>
      <c r="R34" s="18"/>
      <c r="S34" s="18"/>
      <c r="T34" s="18">
        <v>2500</v>
      </c>
      <c r="U34" s="18"/>
      <c r="V34" s="18"/>
      <c r="W34" s="18">
        <v>2500</v>
      </c>
      <c r="X34" s="18"/>
      <c r="Y34" s="18"/>
      <c r="Z34" s="18"/>
      <c r="AA34" s="18"/>
      <c r="AB34" s="18"/>
      <c r="AC34" s="18"/>
      <c r="AD34" s="51"/>
      <c r="AE34" s="552"/>
      <c r="AF34" s="552"/>
      <c r="AG34" s="553"/>
      <c r="AH34" s="555"/>
    </row>
    <row r="35" spans="1:34" ht="67.5" customHeight="1" thickBot="1" x14ac:dyDescent="0.3">
      <c r="A35" s="7"/>
      <c r="B35" s="523" t="s">
        <v>51</v>
      </c>
      <c r="C35" s="529" t="s">
        <v>52</v>
      </c>
      <c r="D35" s="443" t="s">
        <v>61</v>
      </c>
      <c r="E35" s="529" t="s">
        <v>53</v>
      </c>
      <c r="F35" s="556" t="s">
        <v>66</v>
      </c>
      <c r="G35" s="6"/>
      <c r="H35" s="443" t="s">
        <v>79</v>
      </c>
      <c r="I35" s="6"/>
      <c r="J35" s="8" t="s">
        <v>92</v>
      </c>
      <c r="K35" s="8"/>
      <c r="L35" s="11" t="s">
        <v>106</v>
      </c>
      <c r="M35" s="6">
        <v>1</v>
      </c>
      <c r="N35" s="6">
        <v>1</v>
      </c>
      <c r="O35" s="103">
        <v>33626000</v>
      </c>
      <c r="P35" s="103">
        <v>3783442</v>
      </c>
      <c r="Q35" s="103"/>
      <c r="R35" s="18"/>
      <c r="S35" s="18"/>
      <c r="T35" s="18"/>
      <c r="U35" s="18"/>
      <c r="V35" s="18"/>
      <c r="W35" s="18"/>
      <c r="X35" s="18"/>
      <c r="Y35" s="18"/>
      <c r="Z35" s="18"/>
      <c r="AA35" s="18">
        <v>2020</v>
      </c>
      <c r="AB35" s="18">
        <v>2020</v>
      </c>
      <c r="AC35" s="18">
        <v>2020</v>
      </c>
      <c r="AD35" s="29"/>
      <c r="AE35" s="514">
        <v>33626000</v>
      </c>
      <c r="AF35" s="581">
        <v>13783442</v>
      </c>
      <c r="AG35" s="583"/>
      <c r="AH35" s="518">
        <f>AE35+AF35</f>
        <v>47409442</v>
      </c>
    </row>
    <row r="36" spans="1:34" ht="86.25" customHeight="1" thickBot="1" x14ac:dyDescent="0.3">
      <c r="A36" s="7"/>
      <c r="B36" s="558"/>
      <c r="C36" s="444"/>
      <c r="D36" s="444"/>
      <c r="E36" s="444"/>
      <c r="F36" s="557"/>
      <c r="G36" s="6"/>
      <c r="H36" s="444"/>
      <c r="I36" s="6"/>
      <c r="J36" s="9" t="s">
        <v>93</v>
      </c>
      <c r="K36" s="9"/>
      <c r="L36" s="10" t="s">
        <v>107</v>
      </c>
      <c r="M36" s="6">
        <v>50</v>
      </c>
      <c r="N36" s="6">
        <v>100</v>
      </c>
      <c r="O36" s="103"/>
      <c r="P36" s="103">
        <v>10000000</v>
      </c>
      <c r="Q36" s="103"/>
      <c r="R36" s="18"/>
      <c r="S36" s="18"/>
      <c r="T36" s="18">
        <v>10000</v>
      </c>
      <c r="U36" s="18"/>
      <c r="V36" s="18"/>
      <c r="W36" s="18"/>
      <c r="X36" s="18"/>
      <c r="Y36" s="18"/>
      <c r="Z36" s="18"/>
      <c r="AA36" s="18"/>
      <c r="AB36" s="18"/>
      <c r="AC36" s="18"/>
      <c r="AD36" s="29"/>
      <c r="AE36" s="559"/>
      <c r="AF36" s="582"/>
      <c r="AG36" s="583"/>
      <c r="AH36" s="520"/>
    </row>
    <row r="37" spans="1:34" s="59" customFormat="1" ht="43.5" customHeight="1" thickBot="1" x14ac:dyDescent="0.3">
      <c r="A37" s="572" t="s">
        <v>54</v>
      </c>
      <c r="B37" s="55" t="s">
        <v>55</v>
      </c>
      <c r="C37" s="451" t="s">
        <v>56</v>
      </c>
      <c r="D37" s="451" t="s">
        <v>62</v>
      </c>
      <c r="E37" s="451" t="s">
        <v>57</v>
      </c>
      <c r="F37" s="451" t="s">
        <v>67</v>
      </c>
      <c r="G37" s="56"/>
      <c r="H37" s="57" t="s">
        <v>80</v>
      </c>
      <c r="I37" s="56"/>
      <c r="J37" s="451" t="s">
        <v>94</v>
      </c>
      <c r="K37" s="106"/>
      <c r="L37" s="451" t="s">
        <v>108</v>
      </c>
      <c r="M37" s="58"/>
      <c r="N37" s="58"/>
      <c r="O37" s="103">
        <f>13783442-9000000</f>
        <v>4783442</v>
      </c>
      <c r="P37" s="103"/>
      <c r="Q37" s="103"/>
      <c r="R37" s="18">
        <v>400</v>
      </c>
      <c r="S37" s="18">
        <v>400</v>
      </c>
      <c r="T37" s="18">
        <v>400</v>
      </c>
      <c r="U37" s="18">
        <v>400</v>
      </c>
      <c r="V37" s="18">
        <v>400</v>
      </c>
      <c r="W37" s="18">
        <v>400</v>
      </c>
      <c r="X37" s="18">
        <v>400</v>
      </c>
      <c r="Y37" s="18">
        <v>400</v>
      </c>
      <c r="Z37" s="18">
        <v>400</v>
      </c>
      <c r="AA37" s="18">
        <v>400</v>
      </c>
      <c r="AB37" s="18">
        <v>400</v>
      </c>
      <c r="AC37" s="18">
        <v>370</v>
      </c>
      <c r="AD37" s="560"/>
      <c r="AE37" s="561"/>
      <c r="AF37" s="584">
        <v>13783442</v>
      </c>
      <c r="AG37" s="586"/>
      <c r="AH37" s="584">
        <v>13783442</v>
      </c>
    </row>
    <row r="38" spans="1:34" s="59" customFormat="1" ht="36.75" thickBot="1" x14ac:dyDescent="0.3">
      <c r="A38" s="573"/>
      <c r="B38" s="60"/>
      <c r="C38" s="452"/>
      <c r="D38" s="452"/>
      <c r="E38" s="452"/>
      <c r="F38" s="452"/>
      <c r="H38" s="110" t="s">
        <v>81</v>
      </c>
      <c r="J38" s="452"/>
      <c r="K38" s="107"/>
      <c r="L38" s="452"/>
      <c r="M38" s="58"/>
      <c r="N38" s="58"/>
      <c r="O38" s="103">
        <v>9000000</v>
      </c>
      <c r="P38" s="103"/>
      <c r="Q38" s="103"/>
      <c r="R38" s="18"/>
      <c r="S38" s="18">
        <v>9000</v>
      </c>
      <c r="T38" s="18"/>
      <c r="U38" s="18"/>
      <c r="V38" s="18"/>
      <c r="W38" s="18"/>
      <c r="X38" s="18"/>
      <c r="Y38" s="18"/>
      <c r="Z38" s="18"/>
      <c r="AA38" s="18"/>
      <c r="AB38" s="18"/>
      <c r="AC38" s="18"/>
      <c r="AD38" s="560"/>
      <c r="AE38" s="562"/>
      <c r="AF38" s="585"/>
      <c r="AG38" s="587"/>
      <c r="AH38" s="585"/>
    </row>
    <row r="39" spans="1:34" ht="72.75" thickBot="1" x14ac:dyDescent="0.3">
      <c r="A39" s="574" t="s">
        <v>33</v>
      </c>
      <c r="B39" s="524" t="s">
        <v>34</v>
      </c>
      <c r="C39" s="578" t="s">
        <v>121</v>
      </c>
      <c r="D39" s="578" t="s">
        <v>36</v>
      </c>
      <c r="E39" s="578" t="s">
        <v>122</v>
      </c>
      <c r="F39" s="169" t="s">
        <v>123</v>
      </c>
      <c r="G39" s="563">
        <v>4.8000000000000001E-2</v>
      </c>
      <c r="H39" s="86" t="s">
        <v>124</v>
      </c>
      <c r="I39" s="87"/>
      <c r="J39" s="88" t="s">
        <v>125</v>
      </c>
      <c r="K39" s="88"/>
      <c r="L39" s="89" t="s">
        <v>126</v>
      </c>
      <c r="M39" s="90">
        <v>0.2</v>
      </c>
      <c r="N39" s="90">
        <v>0.45</v>
      </c>
      <c r="O39" s="103"/>
      <c r="P39" s="103">
        <v>20000000</v>
      </c>
      <c r="Q39" s="103"/>
      <c r="R39" s="18">
        <v>2333</v>
      </c>
      <c r="S39" s="18">
        <v>2333</v>
      </c>
      <c r="T39" s="18">
        <v>2333</v>
      </c>
      <c r="U39" s="18"/>
      <c r="V39" s="18"/>
      <c r="W39" s="18"/>
      <c r="X39" s="18"/>
      <c r="Y39" s="18"/>
      <c r="Z39" s="18">
        <v>2940</v>
      </c>
      <c r="AA39" s="18">
        <v>2940</v>
      </c>
      <c r="AB39" s="18">
        <v>2940</v>
      </c>
      <c r="AC39" s="18">
        <v>2940</v>
      </c>
      <c r="AD39" s="566" t="s">
        <v>127</v>
      </c>
      <c r="AE39" s="569">
        <v>50000000</v>
      </c>
      <c r="AF39" s="514">
        <v>23783442</v>
      </c>
      <c r="AG39" s="589"/>
      <c r="AH39" s="518">
        <f>AE39+AF39</f>
        <v>73783442</v>
      </c>
    </row>
    <row r="40" spans="1:34" ht="72.75" thickBot="1" x14ac:dyDescent="0.3">
      <c r="A40" s="575"/>
      <c r="B40" s="525"/>
      <c r="C40" s="579"/>
      <c r="D40" s="579"/>
      <c r="E40" s="579"/>
      <c r="F40" s="170"/>
      <c r="G40" s="564"/>
      <c r="H40" s="91" t="s">
        <v>128</v>
      </c>
      <c r="I40" s="92"/>
      <c r="J40" s="93" t="s">
        <v>125</v>
      </c>
      <c r="K40" s="93"/>
      <c r="L40" s="94" t="s">
        <v>126</v>
      </c>
      <c r="M40" s="95">
        <v>0.2</v>
      </c>
      <c r="N40" s="95">
        <v>0.45</v>
      </c>
      <c r="O40" s="103">
        <v>9163000</v>
      </c>
      <c r="P40" s="103"/>
      <c r="Q40" s="103"/>
      <c r="R40" s="18">
        <v>3333</v>
      </c>
      <c r="S40" s="18"/>
      <c r="T40" s="18">
        <v>1166</v>
      </c>
      <c r="U40" s="18"/>
      <c r="V40" s="18">
        <v>1166</v>
      </c>
      <c r="W40" s="18"/>
      <c r="X40" s="18">
        <v>1166</v>
      </c>
      <c r="Y40" s="18"/>
      <c r="Z40" s="18">
        <v>1166</v>
      </c>
      <c r="AA40" s="18"/>
      <c r="AB40" s="18">
        <v>1166</v>
      </c>
      <c r="AC40" s="18"/>
      <c r="AD40" s="567"/>
      <c r="AE40" s="570"/>
      <c r="AF40" s="588"/>
      <c r="AG40" s="590"/>
      <c r="AH40" s="519"/>
    </row>
    <row r="41" spans="1:34" ht="96.75" thickBot="1" x14ac:dyDescent="0.3">
      <c r="A41" s="575"/>
      <c r="B41" s="525"/>
      <c r="C41" s="579"/>
      <c r="D41" s="579"/>
      <c r="E41" s="579"/>
      <c r="F41" s="170"/>
      <c r="G41" s="564"/>
      <c r="H41" s="91" t="s">
        <v>129</v>
      </c>
      <c r="I41" s="92"/>
      <c r="J41" s="93" t="s">
        <v>130</v>
      </c>
      <c r="K41" s="93"/>
      <c r="L41" s="94" t="s">
        <v>131</v>
      </c>
      <c r="M41" s="96">
        <v>4</v>
      </c>
      <c r="N41" s="96">
        <v>4</v>
      </c>
      <c r="O41" s="103">
        <v>900000</v>
      </c>
      <c r="P41" s="103"/>
      <c r="Q41" s="103"/>
      <c r="R41" s="18"/>
      <c r="S41" s="18"/>
      <c r="T41" s="18">
        <v>900</v>
      </c>
      <c r="U41" s="18"/>
      <c r="V41" s="18"/>
      <c r="W41" s="18"/>
      <c r="X41" s="18"/>
      <c r="Y41" s="18"/>
      <c r="Z41" s="18"/>
      <c r="AA41" s="18"/>
      <c r="AB41" s="18"/>
      <c r="AC41" s="18"/>
      <c r="AD41" s="567"/>
      <c r="AE41" s="570"/>
      <c r="AF41" s="588"/>
      <c r="AG41" s="590"/>
      <c r="AH41" s="519"/>
    </row>
    <row r="42" spans="1:34" ht="96.75" thickBot="1" x14ac:dyDescent="0.3">
      <c r="A42" s="575"/>
      <c r="B42" s="525"/>
      <c r="C42" s="579"/>
      <c r="D42" s="579"/>
      <c r="E42" s="579"/>
      <c r="F42" s="170"/>
      <c r="G42" s="564"/>
      <c r="H42" s="91" t="s">
        <v>132</v>
      </c>
      <c r="I42" s="92"/>
      <c r="J42" s="93" t="s">
        <v>130</v>
      </c>
      <c r="K42" s="93"/>
      <c r="L42" s="94" t="s">
        <v>131</v>
      </c>
      <c r="M42" s="96">
        <v>4</v>
      </c>
      <c r="N42" s="96">
        <v>4</v>
      </c>
      <c r="O42" s="103"/>
      <c r="P42" s="103"/>
      <c r="Q42" s="103"/>
      <c r="R42" s="18"/>
      <c r="S42" s="18"/>
      <c r="T42" s="18"/>
      <c r="U42" s="18"/>
      <c r="V42" s="18"/>
      <c r="W42" s="18"/>
      <c r="X42" s="18"/>
      <c r="Y42" s="18"/>
      <c r="Z42" s="18"/>
      <c r="AA42" s="18"/>
      <c r="AB42" s="18"/>
      <c r="AC42" s="18"/>
      <c r="AD42" s="567"/>
      <c r="AE42" s="570"/>
      <c r="AF42" s="588"/>
      <c r="AG42" s="590"/>
      <c r="AH42" s="519"/>
    </row>
    <row r="43" spans="1:34" ht="96.75" thickBot="1" x14ac:dyDescent="0.3">
      <c r="A43" s="575"/>
      <c r="B43" s="525"/>
      <c r="C43" s="579"/>
      <c r="D43" s="579"/>
      <c r="E43" s="579"/>
      <c r="F43" s="170"/>
      <c r="G43" s="564"/>
      <c r="H43" s="91" t="s">
        <v>133</v>
      </c>
      <c r="I43" s="92"/>
      <c r="J43" s="93" t="s">
        <v>130</v>
      </c>
      <c r="K43" s="93"/>
      <c r="L43" s="94" t="s">
        <v>131</v>
      </c>
      <c r="M43" s="96">
        <v>4</v>
      </c>
      <c r="N43" s="96">
        <v>4</v>
      </c>
      <c r="O43" s="103"/>
      <c r="P43" s="103"/>
      <c r="Q43" s="103"/>
      <c r="R43" s="18"/>
      <c r="S43" s="18"/>
      <c r="T43" s="18"/>
      <c r="U43" s="18"/>
      <c r="V43" s="18"/>
      <c r="W43" s="18"/>
      <c r="X43" s="18"/>
      <c r="Y43" s="18"/>
      <c r="Z43" s="18"/>
      <c r="AA43" s="18"/>
      <c r="AB43" s="18"/>
      <c r="AC43" s="18"/>
      <c r="AD43" s="567"/>
      <c r="AE43" s="570"/>
      <c r="AF43" s="588"/>
      <c r="AG43" s="590"/>
      <c r="AH43" s="519"/>
    </row>
    <row r="44" spans="1:34" ht="60.75" thickBot="1" x14ac:dyDescent="0.3">
      <c r="A44" s="575"/>
      <c r="B44" s="525"/>
      <c r="C44" s="579"/>
      <c r="D44" s="579"/>
      <c r="E44" s="579"/>
      <c r="F44" s="170"/>
      <c r="G44" s="564"/>
      <c r="H44" s="91" t="s">
        <v>134</v>
      </c>
      <c r="I44" s="92"/>
      <c r="J44" s="93" t="s">
        <v>135</v>
      </c>
      <c r="K44" s="93"/>
      <c r="L44" s="94" t="s">
        <v>136</v>
      </c>
      <c r="M44" s="95">
        <v>1</v>
      </c>
      <c r="N44" s="95">
        <v>1</v>
      </c>
      <c r="O44" s="103">
        <v>2000000</v>
      </c>
      <c r="P44" s="103"/>
      <c r="Q44" s="103"/>
      <c r="R44" s="18"/>
      <c r="S44" s="18"/>
      <c r="T44" s="18">
        <v>2000</v>
      </c>
      <c r="U44" s="18"/>
      <c r="V44" s="18"/>
      <c r="W44" s="18"/>
      <c r="X44" s="18"/>
      <c r="Y44" s="18"/>
      <c r="Z44" s="18"/>
      <c r="AA44" s="18"/>
      <c r="AB44" s="18"/>
      <c r="AC44" s="18"/>
      <c r="AD44" s="567"/>
      <c r="AE44" s="570"/>
      <c r="AF44" s="588"/>
      <c r="AG44" s="590"/>
      <c r="AH44" s="519"/>
    </row>
    <row r="45" spans="1:34" ht="72.75" thickBot="1" x14ac:dyDescent="0.3">
      <c r="A45" s="575"/>
      <c r="B45" s="525"/>
      <c r="C45" s="579"/>
      <c r="D45" s="579"/>
      <c r="E45" s="579"/>
      <c r="F45" s="170"/>
      <c r="G45" s="564"/>
      <c r="H45" s="91" t="s">
        <v>137</v>
      </c>
      <c r="I45" s="92"/>
      <c r="J45" s="93" t="s">
        <v>138</v>
      </c>
      <c r="K45" s="93"/>
      <c r="L45" s="94" t="s">
        <v>139</v>
      </c>
      <c r="M45" s="96">
        <v>0</v>
      </c>
      <c r="N45" s="96">
        <v>1</v>
      </c>
      <c r="O45" s="103"/>
      <c r="P45" s="103">
        <v>1000000</v>
      </c>
      <c r="Q45" s="103"/>
      <c r="R45" s="18"/>
      <c r="S45" s="18"/>
      <c r="T45" s="18">
        <v>1000</v>
      </c>
      <c r="U45" s="18"/>
      <c r="V45" s="18"/>
      <c r="W45" s="18"/>
      <c r="X45" s="18"/>
      <c r="Y45" s="18"/>
      <c r="Z45" s="18"/>
      <c r="AA45" s="18"/>
      <c r="AB45" s="18"/>
      <c r="AC45" s="18"/>
      <c r="AD45" s="567"/>
      <c r="AE45" s="570"/>
      <c r="AF45" s="588"/>
      <c r="AG45" s="590"/>
      <c r="AH45" s="519"/>
    </row>
    <row r="46" spans="1:34" ht="72.75" thickBot="1" x14ac:dyDescent="0.3">
      <c r="A46" s="575"/>
      <c r="B46" s="525"/>
      <c r="C46" s="579"/>
      <c r="D46" s="579"/>
      <c r="E46" s="579"/>
      <c r="F46" s="170"/>
      <c r="G46" s="564"/>
      <c r="H46" s="91" t="s">
        <v>140</v>
      </c>
      <c r="I46" s="92"/>
      <c r="J46" s="93" t="s">
        <v>141</v>
      </c>
      <c r="K46" s="93"/>
      <c r="L46" s="94" t="s">
        <v>142</v>
      </c>
      <c r="M46" s="96">
        <v>4</v>
      </c>
      <c r="N46" s="96">
        <v>4</v>
      </c>
      <c r="O46" s="103"/>
      <c r="P46" s="103">
        <v>3000000</v>
      </c>
      <c r="Q46" s="103"/>
      <c r="R46" s="18"/>
      <c r="S46" s="18"/>
      <c r="T46" s="18">
        <v>1000</v>
      </c>
      <c r="U46" s="18"/>
      <c r="V46" s="18"/>
      <c r="W46" s="18">
        <v>1000</v>
      </c>
      <c r="X46" s="18"/>
      <c r="Y46" s="18"/>
      <c r="Z46" s="18"/>
      <c r="AA46" s="18">
        <v>1000</v>
      </c>
      <c r="AB46" s="18"/>
      <c r="AC46" s="18"/>
      <c r="AD46" s="567"/>
      <c r="AE46" s="570"/>
      <c r="AF46" s="588"/>
      <c r="AG46" s="590"/>
      <c r="AH46" s="519"/>
    </row>
    <row r="47" spans="1:34" ht="96.75" thickBot="1" x14ac:dyDescent="0.3">
      <c r="A47" s="575"/>
      <c r="B47" s="525"/>
      <c r="C47" s="579"/>
      <c r="D47" s="579"/>
      <c r="E47" s="579"/>
      <c r="F47" s="170"/>
      <c r="G47" s="564"/>
      <c r="H47" s="91" t="s">
        <v>143</v>
      </c>
      <c r="I47" s="92"/>
      <c r="J47" s="93" t="s">
        <v>144</v>
      </c>
      <c r="K47" s="93"/>
      <c r="L47" s="94" t="s">
        <v>145</v>
      </c>
      <c r="M47" s="95">
        <v>0.3</v>
      </c>
      <c r="N47" s="95">
        <v>0.6</v>
      </c>
      <c r="O47" s="103">
        <v>12000000</v>
      </c>
      <c r="P47" s="103">
        <v>13000000</v>
      </c>
      <c r="Q47" s="103"/>
      <c r="R47" s="18">
        <v>12000</v>
      </c>
      <c r="S47" s="18">
        <v>13000</v>
      </c>
      <c r="T47" s="18"/>
      <c r="U47" s="18"/>
      <c r="V47" s="18"/>
      <c r="W47" s="18"/>
      <c r="X47" s="18"/>
      <c r="Y47" s="18"/>
      <c r="Z47" s="18"/>
      <c r="AA47" s="18"/>
      <c r="AB47" s="18"/>
      <c r="AC47" s="18"/>
      <c r="AD47" s="567"/>
      <c r="AE47" s="570"/>
      <c r="AF47" s="588"/>
      <c r="AG47" s="590"/>
      <c r="AH47" s="519"/>
    </row>
    <row r="48" spans="1:34" ht="120.75" thickBot="1" x14ac:dyDescent="0.3">
      <c r="A48" s="575"/>
      <c r="B48" s="525"/>
      <c r="C48" s="579"/>
      <c r="D48" s="579"/>
      <c r="E48" s="579"/>
      <c r="F48" s="170"/>
      <c r="G48" s="564"/>
      <c r="H48" s="450" t="s">
        <v>146</v>
      </c>
      <c r="I48" s="92"/>
      <c r="J48" s="93" t="s">
        <v>147</v>
      </c>
      <c r="K48" s="93"/>
      <c r="L48" s="94" t="s">
        <v>148</v>
      </c>
      <c r="M48" s="95">
        <v>0.3</v>
      </c>
      <c r="N48" s="95">
        <v>0.5</v>
      </c>
      <c r="O48" s="103"/>
      <c r="P48" s="103">
        <v>783000</v>
      </c>
      <c r="Q48" s="103"/>
      <c r="R48" s="18"/>
      <c r="S48" s="18"/>
      <c r="T48" s="18"/>
      <c r="U48" s="18"/>
      <c r="V48" s="18"/>
      <c r="W48" s="18"/>
      <c r="X48" s="18"/>
      <c r="Y48" s="18"/>
      <c r="Z48" s="18"/>
      <c r="AA48" s="18"/>
      <c r="AB48" s="18"/>
      <c r="AC48" s="18"/>
      <c r="AD48" s="567"/>
      <c r="AE48" s="570"/>
      <c r="AF48" s="588"/>
      <c r="AG48" s="590"/>
      <c r="AH48" s="519"/>
    </row>
    <row r="49" spans="1:34" ht="108.75" thickBot="1" x14ac:dyDescent="0.3">
      <c r="A49" s="575"/>
      <c r="B49" s="525"/>
      <c r="C49" s="579"/>
      <c r="D49" s="579"/>
      <c r="E49" s="579"/>
      <c r="F49" s="170"/>
      <c r="G49" s="564"/>
      <c r="H49" s="450"/>
      <c r="I49" s="92"/>
      <c r="J49" s="93" t="s">
        <v>149</v>
      </c>
      <c r="K49" s="93"/>
      <c r="L49" s="94" t="s">
        <v>150</v>
      </c>
      <c r="M49" s="95">
        <v>0.32</v>
      </c>
      <c r="N49" s="95">
        <v>0.42</v>
      </c>
      <c r="O49" s="103"/>
      <c r="P49" s="103"/>
      <c r="Q49" s="103"/>
      <c r="R49" s="18"/>
      <c r="S49" s="18"/>
      <c r="T49" s="18"/>
      <c r="U49" s="18"/>
      <c r="V49" s="18"/>
      <c r="W49" s="18"/>
      <c r="X49" s="18"/>
      <c r="Y49" s="18"/>
      <c r="Z49" s="18"/>
      <c r="AA49" s="18"/>
      <c r="AB49" s="18"/>
      <c r="AC49" s="18"/>
      <c r="AD49" s="567"/>
      <c r="AE49" s="570"/>
      <c r="AF49" s="588"/>
      <c r="AG49" s="590"/>
      <c r="AH49" s="519"/>
    </row>
    <row r="50" spans="1:34" ht="120.75" thickBot="1" x14ac:dyDescent="0.3">
      <c r="A50" s="575"/>
      <c r="B50" s="525"/>
      <c r="C50" s="579"/>
      <c r="D50" s="579"/>
      <c r="E50" s="579"/>
      <c r="F50" s="170"/>
      <c r="G50" s="564"/>
      <c r="H50" s="450" t="s">
        <v>151</v>
      </c>
      <c r="I50" s="92"/>
      <c r="J50" s="93" t="s">
        <v>147</v>
      </c>
      <c r="K50" s="93"/>
      <c r="L50" s="94" t="s">
        <v>148</v>
      </c>
      <c r="M50" s="95">
        <v>0.3</v>
      </c>
      <c r="N50" s="95">
        <v>0.42</v>
      </c>
      <c r="O50" s="103"/>
      <c r="P50" s="103">
        <v>12000000</v>
      </c>
      <c r="Q50" s="103"/>
      <c r="R50" s="18"/>
      <c r="S50" s="18"/>
      <c r="T50" s="18">
        <v>12000</v>
      </c>
      <c r="U50" s="18"/>
      <c r="V50" s="18"/>
      <c r="W50" s="18"/>
      <c r="X50" s="18"/>
      <c r="Y50" s="18"/>
      <c r="Z50" s="18"/>
      <c r="AA50" s="18"/>
      <c r="AB50" s="18"/>
      <c r="AC50" s="18"/>
      <c r="AD50" s="567"/>
      <c r="AE50" s="570"/>
      <c r="AF50" s="588"/>
      <c r="AG50" s="590"/>
      <c r="AH50" s="519"/>
    </row>
    <row r="51" spans="1:34" ht="108.75" thickBot="1" x14ac:dyDescent="0.3">
      <c r="A51" s="575"/>
      <c r="B51" s="525"/>
      <c r="C51" s="579"/>
      <c r="D51" s="579"/>
      <c r="E51" s="579"/>
      <c r="F51" s="170"/>
      <c r="G51" s="564"/>
      <c r="H51" s="450"/>
      <c r="I51" s="92"/>
      <c r="J51" s="93" t="s">
        <v>149</v>
      </c>
      <c r="K51" s="93"/>
      <c r="L51" s="94" t="s">
        <v>150</v>
      </c>
      <c r="M51" s="95">
        <v>0.3</v>
      </c>
      <c r="N51" s="95">
        <v>0.42</v>
      </c>
      <c r="O51" s="103"/>
      <c r="P51" s="103"/>
      <c r="Q51" s="103"/>
      <c r="R51" s="18"/>
      <c r="S51" s="18">
        <v>12000</v>
      </c>
      <c r="T51" s="18"/>
      <c r="U51" s="18"/>
      <c r="V51" s="18"/>
      <c r="W51" s="18"/>
      <c r="X51" s="18"/>
      <c r="Y51" s="18"/>
      <c r="Z51" s="18"/>
      <c r="AA51" s="18"/>
      <c r="AB51" s="18"/>
      <c r="AC51" s="18"/>
      <c r="AD51" s="567"/>
      <c r="AE51" s="570"/>
      <c r="AF51" s="588"/>
      <c r="AG51" s="590"/>
      <c r="AH51" s="519"/>
    </row>
    <row r="52" spans="1:34" ht="120.75" thickBot="1" x14ac:dyDescent="0.3">
      <c r="A52" s="575"/>
      <c r="B52" s="525"/>
      <c r="C52" s="579"/>
      <c r="D52" s="579"/>
      <c r="E52" s="579"/>
      <c r="F52" s="170"/>
      <c r="G52" s="564"/>
      <c r="H52" s="450" t="s">
        <v>152</v>
      </c>
      <c r="I52" s="92"/>
      <c r="J52" s="93" t="s">
        <v>147</v>
      </c>
      <c r="K52" s="93"/>
      <c r="L52" s="94" t="s">
        <v>148</v>
      </c>
      <c r="M52" s="95">
        <v>0.3</v>
      </c>
      <c r="N52" s="95">
        <v>0.42</v>
      </c>
      <c r="O52" s="103"/>
      <c r="P52" s="103"/>
      <c r="Q52" s="103"/>
      <c r="R52" s="18"/>
      <c r="S52" s="18"/>
      <c r="T52" s="18"/>
      <c r="U52" s="18"/>
      <c r="V52" s="18"/>
      <c r="W52" s="18"/>
      <c r="X52" s="18"/>
      <c r="Y52" s="18"/>
      <c r="Z52" s="18"/>
      <c r="AA52" s="18"/>
      <c r="AB52" s="18"/>
      <c r="AC52" s="18"/>
      <c r="AD52" s="567"/>
      <c r="AE52" s="570"/>
      <c r="AF52" s="588"/>
      <c r="AG52" s="590"/>
      <c r="AH52" s="519"/>
    </row>
    <row r="53" spans="1:34" ht="108.75" thickBot="1" x14ac:dyDescent="0.3">
      <c r="A53" s="576"/>
      <c r="B53" s="577"/>
      <c r="C53" s="580"/>
      <c r="D53" s="580"/>
      <c r="E53" s="580"/>
      <c r="F53" s="171"/>
      <c r="G53" s="565"/>
      <c r="H53" s="468"/>
      <c r="I53" s="97"/>
      <c r="J53" s="98" t="s">
        <v>149</v>
      </c>
      <c r="K53" s="98"/>
      <c r="L53" s="99" t="s">
        <v>150</v>
      </c>
      <c r="M53" s="100">
        <v>0.3</v>
      </c>
      <c r="N53" s="100">
        <v>0.42</v>
      </c>
      <c r="O53" s="103"/>
      <c r="P53" s="103"/>
      <c r="Q53" s="103"/>
      <c r="R53" s="18"/>
      <c r="S53" s="18"/>
      <c r="T53" s="18"/>
      <c r="U53" s="18"/>
      <c r="V53" s="18"/>
      <c r="W53" s="18"/>
      <c r="X53" s="18"/>
      <c r="Y53" s="18"/>
      <c r="Z53" s="18"/>
      <c r="AA53" s="18"/>
      <c r="AB53" s="18"/>
      <c r="AC53" s="18"/>
      <c r="AD53" s="568"/>
      <c r="AE53" s="571"/>
      <c r="AF53" s="559"/>
      <c r="AG53" s="591"/>
      <c r="AH53" s="520"/>
    </row>
  </sheetData>
  <mergeCells count="93">
    <mergeCell ref="AF39:AF53"/>
    <mergeCell ref="AG39:AG53"/>
    <mergeCell ref="AH39:AH53"/>
    <mergeCell ref="H50:H51"/>
    <mergeCell ref="H48:H49"/>
    <mergeCell ref="AF35:AF36"/>
    <mergeCell ref="AG35:AG36"/>
    <mergeCell ref="AH35:AH36"/>
    <mergeCell ref="AF37:AF38"/>
    <mergeCell ref="AG37:AG38"/>
    <mergeCell ref="AH37:AH38"/>
    <mergeCell ref="G39:G53"/>
    <mergeCell ref="AD39:AD53"/>
    <mergeCell ref="AE39:AE53"/>
    <mergeCell ref="H52:H53"/>
    <mergeCell ref="A37:A38"/>
    <mergeCell ref="C37:C38"/>
    <mergeCell ref="D37:D38"/>
    <mergeCell ref="E37:E38"/>
    <mergeCell ref="A39:A53"/>
    <mergeCell ref="B39:B53"/>
    <mergeCell ref="C39:C53"/>
    <mergeCell ref="D39:D53"/>
    <mergeCell ref="E39:E53"/>
    <mergeCell ref="H35:H36"/>
    <mergeCell ref="AE35:AE36"/>
    <mergeCell ref="F37:F38"/>
    <mergeCell ref="J37:J38"/>
    <mergeCell ref="L37:L38"/>
    <mergeCell ref="AD37:AD38"/>
    <mergeCell ref="AE37:AE38"/>
    <mergeCell ref="C35:C36"/>
    <mergeCell ref="D35:D36"/>
    <mergeCell ref="E35:E36"/>
    <mergeCell ref="F35:F36"/>
    <mergeCell ref="B35:B36"/>
    <mergeCell ref="AH27:AH32"/>
    <mergeCell ref="J33:J34"/>
    <mergeCell ref="AE33:AE34"/>
    <mergeCell ref="AF33:AF34"/>
    <mergeCell ref="AG33:AG34"/>
    <mergeCell ref="AH33:AH34"/>
    <mergeCell ref="B33:B34"/>
    <mergeCell ref="C33:C34"/>
    <mergeCell ref="D33:D34"/>
    <mergeCell ref="E33:E34"/>
    <mergeCell ref="F33:F34"/>
    <mergeCell ref="AE9:AE16"/>
    <mergeCell ref="AF9:AF16"/>
    <mergeCell ref="H18:H19"/>
    <mergeCell ref="AH9:AH16"/>
    <mergeCell ref="B10:B16"/>
    <mergeCell ref="C10:C16"/>
    <mergeCell ref="D10:D16"/>
    <mergeCell ref="E10:E16"/>
    <mergeCell ref="G10:G16"/>
    <mergeCell ref="AG9:AG16"/>
    <mergeCell ref="G8:G9"/>
    <mergeCell ref="H8:H9"/>
    <mergeCell ref="I8:I9"/>
    <mergeCell ref="AE17:AE26"/>
    <mergeCell ref="J8:J9"/>
    <mergeCell ref="K8:K9"/>
    <mergeCell ref="L8:N8"/>
    <mergeCell ref="A1:AD1"/>
    <mergeCell ref="A2:AD2"/>
    <mergeCell ref="A3:AD3"/>
    <mergeCell ref="A4:J4"/>
    <mergeCell ref="A6:AD6"/>
    <mergeCell ref="A8:A9"/>
    <mergeCell ref="B8:C8"/>
    <mergeCell ref="D8:D9"/>
    <mergeCell ref="E8:E9"/>
    <mergeCell ref="F8:F9"/>
    <mergeCell ref="O8:Q8"/>
    <mergeCell ref="R8:AC8"/>
    <mergeCell ref="AD8:AD9"/>
    <mergeCell ref="A10:A32"/>
    <mergeCell ref="B17:B26"/>
    <mergeCell ref="C17:C26"/>
    <mergeCell ref="D17:D26"/>
    <mergeCell ref="E17:E26"/>
    <mergeCell ref="AG17:AG26"/>
    <mergeCell ref="B27:B32"/>
    <mergeCell ref="C27:C32"/>
    <mergeCell ref="D27:D32"/>
    <mergeCell ref="E27:E32"/>
    <mergeCell ref="F27:F32"/>
    <mergeCell ref="H27:H32"/>
    <mergeCell ref="AE27:AE32"/>
    <mergeCell ref="AF27:AF32"/>
    <mergeCell ref="AG27:AG32"/>
    <mergeCell ref="AF17:AF2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
  <sheetViews>
    <sheetView topLeftCell="A17" workbookViewId="0">
      <selection activeCell="E30" sqref="E30"/>
    </sheetView>
  </sheetViews>
  <sheetFormatPr baseColWidth="10" defaultRowHeight="15" x14ac:dyDescent="0.25"/>
  <cols>
    <col min="1" max="1" width="21.140625" customWidth="1"/>
    <col min="2" max="2" width="9.28515625" customWidth="1"/>
    <col min="3" max="3" width="15.42578125" customWidth="1"/>
    <col min="4" max="4" width="12.85546875" customWidth="1"/>
    <col min="5" max="5" width="15" customWidth="1"/>
    <col min="6" max="6" width="7.5703125" bestFit="1" customWidth="1"/>
    <col min="7" max="7" width="7.85546875" customWidth="1"/>
    <col min="8" max="9" width="10.5703125" style="101" customWidth="1"/>
    <col min="10" max="10" width="11.5703125" style="101" customWidth="1"/>
    <col min="11" max="11" width="5" bestFit="1" customWidth="1"/>
    <col min="12" max="12" width="3.140625" bestFit="1" customWidth="1"/>
    <col min="13" max="13" width="3.85546875" customWidth="1"/>
    <col min="14" max="15" width="3.140625" bestFit="1" customWidth="1"/>
    <col min="16" max="16" width="3.7109375" customWidth="1"/>
    <col min="17" max="22" width="3.140625" bestFit="1" customWidth="1"/>
    <col min="23" max="23" width="13.85546875" bestFit="1" customWidth="1"/>
    <col min="24" max="25" width="15.5703125" style="13" bestFit="1" customWidth="1"/>
    <col min="26" max="26" width="17" style="13" bestFit="1" customWidth="1"/>
    <col min="27" max="27" width="16.28515625" bestFit="1" customWidth="1"/>
  </cols>
  <sheetData>
    <row r="1" spans="1:27" x14ac:dyDescent="0.25">
      <c r="A1" s="502"/>
      <c r="B1" s="502"/>
      <c r="C1" s="502"/>
      <c r="D1" s="502"/>
      <c r="E1" s="502"/>
      <c r="F1" s="502"/>
      <c r="G1" s="502"/>
      <c r="H1" s="502"/>
      <c r="I1" s="502"/>
      <c r="J1" s="502"/>
      <c r="K1" s="502"/>
      <c r="L1" s="502"/>
      <c r="M1" s="502"/>
      <c r="N1" s="502"/>
      <c r="O1" s="502"/>
      <c r="P1" s="502"/>
      <c r="Q1" s="502"/>
      <c r="R1" s="502"/>
      <c r="S1" s="502"/>
      <c r="T1" s="502"/>
      <c r="U1" s="502"/>
      <c r="V1" s="502"/>
      <c r="W1" s="502"/>
    </row>
    <row r="2" spans="1:27" x14ac:dyDescent="0.25">
      <c r="A2" s="503"/>
      <c r="B2" s="503"/>
      <c r="C2" s="503"/>
      <c r="D2" s="503"/>
      <c r="E2" s="503"/>
      <c r="F2" s="503"/>
      <c r="G2" s="503"/>
      <c r="H2" s="503"/>
      <c r="I2" s="503"/>
      <c r="J2" s="503"/>
      <c r="K2" s="503"/>
      <c r="L2" s="503"/>
      <c r="M2" s="503"/>
      <c r="N2" s="503"/>
      <c r="O2" s="503"/>
      <c r="P2" s="503"/>
      <c r="Q2" s="503"/>
      <c r="R2" s="503"/>
      <c r="S2" s="503"/>
      <c r="T2" s="503"/>
      <c r="U2" s="503"/>
      <c r="V2" s="503"/>
      <c r="W2" s="503"/>
    </row>
    <row r="3" spans="1:27" x14ac:dyDescent="0.25">
      <c r="A3" s="502"/>
      <c r="B3" s="502"/>
      <c r="C3" s="502"/>
      <c r="D3" s="502"/>
      <c r="E3" s="502"/>
      <c r="F3" s="502"/>
      <c r="G3" s="502"/>
      <c r="H3" s="502"/>
      <c r="I3" s="502"/>
      <c r="J3" s="502"/>
      <c r="K3" s="502"/>
      <c r="L3" s="502"/>
      <c r="M3" s="502"/>
      <c r="N3" s="502"/>
      <c r="O3" s="502"/>
      <c r="P3" s="502"/>
      <c r="Q3" s="502"/>
      <c r="R3" s="502"/>
      <c r="S3" s="502"/>
      <c r="T3" s="502"/>
      <c r="U3" s="502"/>
      <c r="V3" s="502"/>
      <c r="W3" s="502"/>
    </row>
    <row r="4" spans="1:27" x14ac:dyDescent="0.25">
      <c r="A4" s="504"/>
      <c r="B4" s="504"/>
      <c r="C4" s="504"/>
      <c r="D4" s="12"/>
    </row>
    <row r="6" spans="1:27" x14ac:dyDescent="0.25">
      <c r="A6" s="505"/>
      <c r="B6" s="505"/>
      <c r="C6" s="505"/>
      <c r="D6" s="505"/>
      <c r="E6" s="505"/>
      <c r="F6" s="505"/>
      <c r="G6" s="505"/>
      <c r="H6" s="505"/>
      <c r="I6" s="505"/>
      <c r="J6" s="505"/>
      <c r="K6" s="505"/>
      <c r="L6" s="505"/>
      <c r="M6" s="505"/>
      <c r="N6" s="505"/>
      <c r="O6" s="505"/>
      <c r="P6" s="505"/>
      <c r="Q6" s="505"/>
      <c r="R6" s="505"/>
      <c r="S6" s="505"/>
      <c r="T6" s="505"/>
      <c r="U6" s="505"/>
      <c r="V6" s="505"/>
      <c r="W6" s="505"/>
    </row>
    <row r="7" spans="1:27" ht="15.75" thickBot="1" x14ac:dyDescent="0.3"/>
    <row r="8" spans="1:27" x14ac:dyDescent="0.25">
      <c r="A8" s="501" t="s">
        <v>9</v>
      </c>
      <c r="B8" s="535" t="s">
        <v>3</v>
      </c>
      <c r="C8" s="501" t="s">
        <v>32</v>
      </c>
      <c r="D8" s="539" t="s">
        <v>49</v>
      </c>
      <c r="E8" s="501" t="s">
        <v>28</v>
      </c>
      <c r="F8" s="501"/>
      <c r="G8" s="501"/>
      <c r="H8" s="510" t="s">
        <v>29</v>
      </c>
      <c r="I8" s="510"/>
      <c r="J8" s="510"/>
      <c r="K8" s="511" t="s">
        <v>4</v>
      </c>
      <c r="L8" s="511"/>
      <c r="M8" s="511"/>
      <c r="N8" s="511"/>
      <c r="O8" s="511"/>
      <c r="P8" s="511"/>
      <c r="Q8" s="511"/>
      <c r="R8" s="511"/>
      <c r="S8" s="511"/>
      <c r="T8" s="511"/>
      <c r="U8" s="511"/>
      <c r="V8" s="511"/>
      <c r="W8" s="512" t="s">
        <v>23</v>
      </c>
      <c r="X8" s="30" t="s">
        <v>7</v>
      </c>
      <c r="Y8" s="31" t="s">
        <v>111</v>
      </c>
      <c r="Z8" s="13" t="s">
        <v>8</v>
      </c>
      <c r="AA8" s="42" t="s">
        <v>112</v>
      </c>
    </row>
    <row r="9" spans="1:27" ht="60.75" thickBot="1" x14ac:dyDescent="0.3">
      <c r="A9" s="509"/>
      <c r="B9" s="509"/>
      <c r="C9" s="509"/>
      <c r="D9" s="540"/>
      <c r="E9" s="2" t="s">
        <v>5</v>
      </c>
      <c r="F9" s="2" t="s">
        <v>109</v>
      </c>
      <c r="G9" s="2" t="s">
        <v>110</v>
      </c>
      <c r="H9" s="102" t="s">
        <v>6</v>
      </c>
      <c r="I9" s="102" t="s">
        <v>7</v>
      </c>
      <c r="J9" s="102" t="s">
        <v>8</v>
      </c>
      <c r="K9" s="3" t="s">
        <v>10</v>
      </c>
      <c r="L9" s="3" t="s">
        <v>11</v>
      </c>
      <c r="M9" s="3" t="s">
        <v>12</v>
      </c>
      <c r="N9" s="3" t="s">
        <v>13</v>
      </c>
      <c r="O9" s="3" t="s">
        <v>14</v>
      </c>
      <c r="P9" s="4" t="s">
        <v>15</v>
      </c>
      <c r="Q9" s="4" t="s">
        <v>16</v>
      </c>
      <c r="R9" s="4" t="s">
        <v>17</v>
      </c>
      <c r="S9" s="4" t="s">
        <v>18</v>
      </c>
      <c r="T9" s="4" t="s">
        <v>19</v>
      </c>
      <c r="U9" s="4" t="s">
        <v>20</v>
      </c>
      <c r="V9" s="4" t="s">
        <v>21</v>
      </c>
      <c r="W9" s="513"/>
      <c r="X9" s="514"/>
      <c r="Y9" s="517"/>
      <c r="Z9" s="532">
        <v>20500000</v>
      </c>
      <c r="AA9" s="518"/>
    </row>
    <row r="10" spans="1:27" ht="36.75" thickBot="1" x14ac:dyDescent="0.3">
      <c r="A10" s="19" t="s">
        <v>117</v>
      </c>
      <c r="B10" s="20"/>
      <c r="C10" s="22"/>
      <c r="D10" s="22"/>
      <c r="E10" s="21"/>
      <c r="F10" s="40"/>
      <c r="G10" s="40"/>
      <c r="H10" s="103"/>
      <c r="I10" s="103"/>
      <c r="J10" s="103">
        <v>20500000</v>
      </c>
      <c r="K10" s="20"/>
      <c r="L10" s="18">
        <v>3416</v>
      </c>
      <c r="M10" s="18">
        <v>3416</v>
      </c>
      <c r="N10" s="18">
        <v>3416</v>
      </c>
      <c r="O10" s="18">
        <v>3416</v>
      </c>
      <c r="P10" s="18">
        <v>3416</v>
      </c>
      <c r="Q10" s="18">
        <v>3416</v>
      </c>
      <c r="R10" s="64"/>
      <c r="S10" s="64"/>
      <c r="T10" s="64"/>
      <c r="U10" s="64"/>
      <c r="V10" s="64"/>
      <c r="W10" s="62"/>
      <c r="X10" s="515"/>
      <c r="Y10" s="517"/>
      <c r="Z10" s="533"/>
      <c r="AA10" s="519"/>
    </row>
    <row r="11" spans="1:27" ht="27" thickBot="1" x14ac:dyDescent="0.3">
      <c r="A11" s="28" t="s">
        <v>119</v>
      </c>
      <c r="B11" s="26"/>
      <c r="C11" s="28" t="s">
        <v>116</v>
      </c>
      <c r="D11" s="28"/>
      <c r="E11" s="28"/>
      <c r="F11" s="67"/>
      <c r="G11" s="67"/>
      <c r="H11" s="103"/>
      <c r="I11" s="103">
        <v>6000000</v>
      </c>
      <c r="J11" s="103"/>
      <c r="L11" s="18">
        <v>1000</v>
      </c>
      <c r="M11" s="18">
        <v>1000</v>
      </c>
      <c r="N11" s="18">
        <v>1000</v>
      </c>
      <c r="O11" s="18">
        <v>1000</v>
      </c>
      <c r="P11" s="18">
        <v>1000</v>
      </c>
      <c r="Q11" s="18">
        <v>1000</v>
      </c>
      <c r="R11" s="18"/>
      <c r="S11" s="18"/>
      <c r="T11" s="18"/>
      <c r="U11" s="18"/>
      <c r="V11" s="18"/>
      <c r="W11" s="80"/>
      <c r="X11" s="537">
        <v>11000000</v>
      </c>
      <c r="Y11" s="489">
        <v>5000000</v>
      </c>
      <c r="Z11" s="470"/>
      <c r="AA11" s="6"/>
    </row>
    <row r="12" spans="1:27" ht="96.75" thickBot="1" x14ac:dyDescent="0.3">
      <c r="A12" s="81" t="s">
        <v>76</v>
      </c>
      <c r="B12" s="56"/>
      <c r="C12" s="82" t="s">
        <v>85</v>
      </c>
      <c r="D12" s="82"/>
      <c r="E12" s="82" t="s">
        <v>97</v>
      </c>
      <c r="F12" s="83">
        <v>1</v>
      </c>
      <c r="G12" s="83">
        <v>1</v>
      </c>
      <c r="H12" s="103">
        <v>5000000</v>
      </c>
      <c r="I12" s="103">
        <v>5000000</v>
      </c>
      <c r="J12" s="103"/>
      <c r="K12" s="18"/>
      <c r="L12" s="18">
        <v>833</v>
      </c>
      <c r="M12" s="18">
        <v>833</v>
      </c>
      <c r="N12" s="18">
        <v>833</v>
      </c>
      <c r="O12" s="18">
        <v>833</v>
      </c>
      <c r="P12" s="18">
        <v>833</v>
      </c>
      <c r="Q12" s="18">
        <v>833</v>
      </c>
      <c r="R12" s="18"/>
      <c r="S12" s="18"/>
      <c r="T12" s="18"/>
      <c r="U12" s="18"/>
      <c r="V12" s="18"/>
      <c r="W12" s="84"/>
      <c r="X12" s="538"/>
      <c r="Y12" s="490"/>
      <c r="Z12" s="471"/>
      <c r="AA12" s="6"/>
    </row>
    <row r="13" spans="1:27" ht="84.75" thickBot="1" x14ac:dyDescent="0.3">
      <c r="A13" s="111" t="s">
        <v>156</v>
      </c>
      <c r="B13" s="32"/>
      <c r="C13" s="34" t="s">
        <v>153</v>
      </c>
      <c r="D13" s="34"/>
      <c r="E13" s="35" t="s">
        <v>99</v>
      </c>
      <c r="F13" s="44">
        <v>90</v>
      </c>
      <c r="G13" s="44">
        <v>100</v>
      </c>
      <c r="H13" s="103"/>
      <c r="I13" s="103">
        <v>5000000</v>
      </c>
      <c r="J13" s="103"/>
      <c r="K13" s="18"/>
      <c r="L13" s="18">
        <v>833</v>
      </c>
      <c r="M13" s="18">
        <v>833</v>
      </c>
      <c r="N13" s="18">
        <v>833</v>
      </c>
      <c r="O13" s="18">
        <v>833</v>
      </c>
      <c r="P13" s="18">
        <v>833</v>
      </c>
      <c r="Q13" s="18">
        <v>833</v>
      </c>
      <c r="R13" s="18"/>
      <c r="S13" s="18"/>
      <c r="T13" s="18"/>
      <c r="U13" s="18"/>
      <c r="V13" s="18"/>
      <c r="W13" s="33"/>
      <c r="X13" s="482">
        <v>5000000</v>
      </c>
      <c r="Y13" s="485">
        <v>18000000</v>
      </c>
      <c r="Z13" s="487"/>
      <c r="AA13" s="519"/>
    </row>
    <row r="14" spans="1:27" ht="85.5" thickBot="1" x14ac:dyDescent="0.3">
      <c r="A14" s="112"/>
      <c r="B14" s="32"/>
      <c r="C14" s="36" t="s">
        <v>87</v>
      </c>
      <c r="D14" s="36"/>
      <c r="E14" s="37" t="s">
        <v>100</v>
      </c>
      <c r="F14" s="44"/>
      <c r="G14" s="44"/>
      <c r="H14" s="103">
        <v>3000000</v>
      </c>
      <c r="I14" s="103"/>
      <c r="J14" s="103"/>
      <c r="K14" s="18"/>
      <c r="L14" s="18">
        <v>500</v>
      </c>
      <c r="M14" s="18">
        <v>500</v>
      </c>
      <c r="N14" s="18">
        <v>500</v>
      </c>
      <c r="O14" s="18">
        <v>500</v>
      </c>
      <c r="P14" s="18">
        <v>500</v>
      </c>
      <c r="Q14" s="18">
        <v>500</v>
      </c>
      <c r="R14" s="18"/>
      <c r="S14" s="18"/>
      <c r="T14" s="18"/>
      <c r="U14" s="18"/>
      <c r="V14" s="18"/>
      <c r="W14" s="33"/>
      <c r="X14" s="482"/>
      <c r="Y14" s="485"/>
      <c r="Z14" s="487"/>
      <c r="AA14" s="519"/>
    </row>
    <row r="15" spans="1:27" ht="72.75" thickBot="1" x14ac:dyDescent="0.3">
      <c r="A15" s="113"/>
      <c r="B15" s="32"/>
      <c r="C15" s="38" t="s">
        <v>90</v>
      </c>
      <c r="D15" s="38"/>
      <c r="E15" s="39" t="s">
        <v>103</v>
      </c>
      <c r="F15" s="44">
        <v>30</v>
      </c>
      <c r="G15" s="44">
        <v>60</v>
      </c>
      <c r="H15" s="103">
        <v>10000000</v>
      </c>
      <c r="I15" s="103"/>
      <c r="J15" s="103"/>
      <c r="K15" s="18"/>
      <c r="L15" s="18">
        <v>2500</v>
      </c>
      <c r="M15" s="18">
        <v>2500</v>
      </c>
      <c r="N15" s="18">
        <v>2500</v>
      </c>
      <c r="O15" s="18">
        <v>2500</v>
      </c>
      <c r="P15" s="18">
        <v>2500</v>
      </c>
      <c r="Q15" s="18">
        <v>2500</v>
      </c>
      <c r="R15" s="18"/>
      <c r="S15" s="18"/>
      <c r="T15" s="18"/>
      <c r="U15" s="18"/>
      <c r="V15" s="18"/>
      <c r="W15" s="33"/>
      <c r="X15" s="483"/>
      <c r="Y15" s="485"/>
      <c r="Z15" s="487"/>
      <c r="AA15" s="520"/>
    </row>
    <row r="16" spans="1:27" ht="156" x14ac:dyDescent="0.25">
      <c r="A16" s="114" t="s">
        <v>151</v>
      </c>
      <c r="B16" s="92"/>
      <c r="C16" s="93" t="s">
        <v>147</v>
      </c>
      <c r="D16" s="93"/>
      <c r="E16" s="94" t="s">
        <v>148</v>
      </c>
      <c r="F16" s="95">
        <v>0.3</v>
      </c>
      <c r="G16" s="95">
        <v>0.42</v>
      </c>
      <c r="H16" s="103"/>
      <c r="I16" s="103">
        <v>12000000</v>
      </c>
      <c r="J16" s="103"/>
      <c r="K16" s="18"/>
      <c r="L16" s="18">
        <v>2000</v>
      </c>
      <c r="M16" s="18">
        <v>2000</v>
      </c>
      <c r="N16" s="18">
        <v>2000</v>
      </c>
      <c r="O16" s="18">
        <v>2000</v>
      </c>
      <c r="P16" s="18">
        <v>2000</v>
      </c>
      <c r="Q16" s="18">
        <v>2000</v>
      </c>
      <c r="R16" s="18"/>
      <c r="S16" s="18"/>
      <c r="T16" s="18"/>
      <c r="U16" s="18"/>
      <c r="V16" s="18"/>
      <c r="W16" s="153"/>
      <c r="X16" s="154">
        <v>12000000</v>
      </c>
      <c r="Y16" s="155"/>
      <c r="Z16" s="156"/>
      <c r="AA16" s="152"/>
    </row>
    <row r="17" spans="1:26" x14ac:dyDescent="0.25">
      <c r="H17" s="103">
        <f>SUM(H10:H16)</f>
        <v>18000000</v>
      </c>
      <c r="I17" s="103">
        <f>SUM(I10:I16)</f>
        <v>28000000</v>
      </c>
      <c r="J17" s="103">
        <f>SUM(J10:J16)</f>
        <v>20500000</v>
      </c>
      <c r="W17" s="101"/>
      <c r="X17" s="162"/>
      <c r="Y17" s="162"/>
      <c r="Z17" s="162"/>
    </row>
    <row r="18" spans="1:26" x14ac:dyDescent="0.25">
      <c r="X18" s="13">
        <f>SUM(X9:X17)</f>
        <v>28000000</v>
      </c>
      <c r="Y18" s="13">
        <f>SUM(Y9:Y17)</f>
        <v>23000000</v>
      </c>
      <c r="Z18" s="13">
        <f>SUM(Z9:Z17)</f>
        <v>20500000</v>
      </c>
    </row>
    <row r="19" spans="1:26" ht="15.75" thickBot="1" x14ac:dyDescent="0.3">
      <c r="A19" s="116" t="s">
        <v>182</v>
      </c>
      <c r="B19" s="116" t="s">
        <v>183</v>
      </c>
      <c r="C19" s="116" t="s">
        <v>184</v>
      </c>
    </row>
    <row r="20" spans="1:26" ht="60" x14ac:dyDescent="0.25">
      <c r="A20" s="172" t="s">
        <v>38</v>
      </c>
      <c r="B20" s="116" t="s">
        <v>176</v>
      </c>
      <c r="C20" s="141">
        <v>20500000</v>
      </c>
    </row>
    <row r="21" spans="1:26" ht="15.75" thickBot="1" x14ac:dyDescent="0.3">
      <c r="A21" s="116"/>
      <c r="B21" s="116"/>
      <c r="C21" s="116"/>
    </row>
    <row r="22" spans="1:26" ht="72" x14ac:dyDescent="0.25">
      <c r="A22" s="173" t="s">
        <v>63</v>
      </c>
      <c r="B22" s="116" t="s">
        <v>177</v>
      </c>
      <c r="C22" s="141">
        <v>5000000</v>
      </c>
    </row>
    <row r="23" spans="1:26" ht="15.75" thickBot="1" x14ac:dyDescent="0.3">
      <c r="A23" s="116"/>
      <c r="B23" s="116" t="s">
        <v>178</v>
      </c>
      <c r="C23" s="141">
        <v>11000000</v>
      </c>
    </row>
    <row r="24" spans="1:26" ht="72" x14ac:dyDescent="0.25">
      <c r="A24" s="174" t="s">
        <v>156</v>
      </c>
      <c r="B24" s="116" t="s">
        <v>179</v>
      </c>
      <c r="C24" s="141">
        <v>13000000</v>
      </c>
    </row>
    <row r="25" spans="1:26" ht="15.75" thickBot="1" x14ac:dyDescent="0.3">
      <c r="A25" s="116"/>
      <c r="B25" s="116" t="s">
        <v>180</v>
      </c>
      <c r="C25" s="141">
        <v>5000000</v>
      </c>
    </row>
    <row r="26" spans="1:26" ht="36" x14ac:dyDescent="0.25">
      <c r="A26" s="175" t="s">
        <v>123</v>
      </c>
      <c r="B26" s="116" t="s">
        <v>181</v>
      </c>
      <c r="C26" s="176">
        <v>12000000</v>
      </c>
    </row>
    <row r="27" spans="1:26" x14ac:dyDescent="0.25">
      <c r="A27" s="116" t="s">
        <v>112</v>
      </c>
      <c r="B27" s="116"/>
      <c r="C27" s="132">
        <f>SUM(C20:C26)</f>
        <v>66500000</v>
      </c>
    </row>
  </sheetData>
  <mergeCells count="24">
    <mergeCell ref="A1:W1"/>
    <mergeCell ref="A2:W2"/>
    <mergeCell ref="A3:W3"/>
    <mergeCell ref="A4:C4"/>
    <mergeCell ref="A6:W6"/>
    <mergeCell ref="A8:A9"/>
    <mergeCell ref="B8:B9"/>
    <mergeCell ref="C8:C9"/>
    <mergeCell ref="D8:D9"/>
    <mergeCell ref="E8:G8"/>
    <mergeCell ref="AA9:AA10"/>
    <mergeCell ref="H8:J8"/>
    <mergeCell ref="K8:V8"/>
    <mergeCell ref="W8:W9"/>
    <mergeCell ref="X9:X10"/>
    <mergeCell ref="Y9:Y10"/>
    <mergeCell ref="Z9:Z10"/>
    <mergeCell ref="X13:X15"/>
    <mergeCell ref="Y13:Y15"/>
    <mergeCell ref="Z13:Z15"/>
    <mergeCell ref="AA13:AA15"/>
    <mergeCell ref="X11:X12"/>
    <mergeCell ref="Y11:Y12"/>
    <mergeCell ref="Z11:Z12"/>
  </mergeCells>
  <pageMargins left="0.7" right="0.7" top="0.75" bottom="0.75" header="0.3" footer="0.3"/>
  <pageSetup paperSize="5"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opLeftCell="A40" workbookViewId="0">
      <selection activeCell="D43" sqref="D43"/>
    </sheetView>
  </sheetViews>
  <sheetFormatPr baseColWidth="10" defaultColWidth="13.28515625" defaultRowHeight="15" x14ac:dyDescent="0.25"/>
  <cols>
    <col min="1" max="1" width="21.85546875" customWidth="1"/>
    <col min="2" max="3" width="18.140625" customWidth="1"/>
    <col min="4" max="4" width="21.85546875" customWidth="1"/>
    <col min="6" max="6" width="15.5703125" customWidth="1"/>
    <col min="7" max="7" width="17" customWidth="1"/>
  </cols>
  <sheetData>
    <row r="1" spans="1:5" x14ac:dyDescent="0.25">
      <c r="A1" s="121" t="s">
        <v>158</v>
      </c>
    </row>
    <row r="2" spans="1:5" x14ac:dyDescent="0.25">
      <c r="B2" s="503"/>
      <c r="C2" s="503"/>
      <c r="D2" s="503"/>
    </row>
    <row r="6" spans="1:5" x14ac:dyDescent="0.25">
      <c r="C6" t="s">
        <v>6</v>
      </c>
      <c r="D6" s="102" t="s">
        <v>7</v>
      </c>
      <c r="E6" s="102" t="s">
        <v>8</v>
      </c>
    </row>
    <row r="7" spans="1:5" ht="36" customHeight="1" x14ac:dyDescent="0.25">
      <c r="A7" s="124" t="s">
        <v>160</v>
      </c>
      <c r="B7" s="19" t="s">
        <v>71</v>
      </c>
      <c r="C7" s="19"/>
      <c r="D7" s="103">
        <v>7000000</v>
      </c>
      <c r="E7" s="122">
        <v>13600000</v>
      </c>
    </row>
    <row r="8" spans="1:5" ht="15" customHeight="1" x14ac:dyDescent="0.25">
      <c r="A8" s="123"/>
      <c r="E8" s="117"/>
    </row>
    <row r="9" spans="1:5" s="116" customFormat="1" x14ac:dyDescent="0.25">
      <c r="A9" s="123"/>
    </row>
    <row r="10" spans="1:5" s="116" customFormat="1" ht="90" customHeight="1" x14ac:dyDescent="0.25">
      <c r="A10" s="125" t="s">
        <v>159</v>
      </c>
      <c r="B10" s="28" t="s">
        <v>115</v>
      </c>
      <c r="C10" s="28"/>
      <c r="D10" s="103">
        <v>5000000</v>
      </c>
      <c r="E10" s="122">
        <v>8000000</v>
      </c>
    </row>
    <row r="11" spans="1:5" s="116" customFormat="1" x14ac:dyDescent="0.25">
      <c r="A11" s="123"/>
    </row>
    <row r="12" spans="1:5" s="116" customFormat="1" ht="84.75" thickBot="1" x14ac:dyDescent="0.3">
      <c r="A12" s="123"/>
      <c r="B12" s="81" t="s">
        <v>76</v>
      </c>
      <c r="C12" s="103">
        <v>5000</v>
      </c>
      <c r="D12" s="122">
        <v>10000000</v>
      </c>
    </row>
    <row r="13" spans="1:5" s="116" customFormat="1" x14ac:dyDescent="0.25">
      <c r="A13" s="123"/>
    </row>
    <row r="14" spans="1:5" s="116" customFormat="1" ht="72" x14ac:dyDescent="0.25">
      <c r="A14" s="592" t="s">
        <v>162</v>
      </c>
      <c r="B14" s="34" t="s">
        <v>153</v>
      </c>
      <c r="D14" s="103">
        <v>4000000</v>
      </c>
    </row>
    <row r="15" spans="1:5" s="116" customFormat="1" ht="15" customHeight="1" x14ac:dyDescent="0.25">
      <c r="A15" s="592"/>
    </row>
    <row r="16" spans="1:5" s="116" customFormat="1" ht="84.75" x14ac:dyDescent="0.25">
      <c r="A16" s="592"/>
      <c r="B16" s="36" t="s">
        <v>87</v>
      </c>
      <c r="C16" s="122">
        <v>5000000</v>
      </c>
    </row>
    <row r="17" spans="1:5" x14ac:dyDescent="0.25">
      <c r="A17" s="592"/>
    </row>
    <row r="18" spans="1:5" ht="60.75" thickBot="1" x14ac:dyDescent="0.3">
      <c r="A18" s="593"/>
      <c r="B18" s="38" t="s">
        <v>90</v>
      </c>
      <c r="C18" s="122">
        <v>20000000</v>
      </c>
    </row>
    <row r="19" spans="1:5" x14ac:dyDescent="0.25">
      <c r="A19" s="126"/>
      <c r="B19" s="127"/>
      <c r="C19" s="128"/>
    </row>
    <row r="20" spans="1:5" ht="96" x14ac:dyDescent="0.25">
      <c r="A20" s="601" t="s">
        <v>171</v>
      </c>
      <c r="B20" s="105" t="s">
        <v>91</v>
      </c>
      <c r="C20" s="103">
        <v>8000000</v>
      </c>
      <c r="D20" s="103">
        <v>4000000</v>
      </c>
    </row>
    <row r="21" spans="1:5" ht="15" customHeight="1" x14ac:dyDescent="0.25">
      <c r="A21" s="602"/>
    </row>
    <row r="22" spans="1:5" x14ac:dyDescent="0.25">
      <c r="A22" s="602"/>
      <c r="E22">
        <f>2940*6</f>
        <v>17640</v>
      </c>
    </row>
    <row r="23" spans="1:5" x14ac:dyDescent="0.25">
      <c r="A23" s="603"/>
    </row>
    <row r="25" spans="1:5" x14ac:dyDescent="0.25">
      <c r="A25" s="598" t="s">
        <v>161</v>
      </c>
    </row>
    <row r="26" spans="1:5" ht="15" customHeight="1" x14ac:dyDescent="0.25">
      <c r="A26" s="599"/>
    </row>
    <row r="27" spans="1:5" x14ac:dyDescent="0.25">
      <c r="A27" s="600"/>
    </row>
    <row r="28" spans="1:5" x14ac:dyDescent="0.25">
      <c r="A28" s="118"/>
    </row>
    <row r="30" spans="1:5" ht="96" x14ac:dyDescent="0.25">
      <c r="A30" s="596" t="s">
        <v>172</v>
      </c>
      <c r="B30" s="8" t="s">
        <v>92</v>
      </c>
      <c r="C30" s="122">
        <v>5000000</v>
      </c>
    </row>
    <row r="31" spans="1:5" x14ac:dyDescent="0.25">
      <c r="A31" s="597"/>
    </row>
    <row r="34" spans="1:4" ht="60" x14ac:dyDescent="0.25">
      <c r="A34" s="594" t="s">
        <v>163</v>
      </c>
      <c r="B34" s="93" t="s">
        <v>135</v>
      </c>
      <c r="C34" s="103">
        <v>2000000</v>
      </c>
    </row>
    <row r="35" spans="1:4" ht="15" customHeight="1" x14ac:dyDescent="0.25">
      <c r="A35" s="595"/>
    </row>
    <row r="36" spans="1:4" ht="96" x14ac:dyDescent="0.25">
      <c r="A36" s="595"/>
      <c r="B36" s="93" t="s">
        <v>141</v>
      </c>
      <c r="D36" s="103">
        <v>3000000</v>
      </c>
    </row>
    <row r="37" spans="1:4" x14ac:dyDescent="0.25">
      <c r="A37" s="595"/>
    </row>
    <row r="38" spans="1:4" ht="144" x14ac:dyDescent="0.25">
      <c r="A38" s="595"/>
      <c r="B38" s="93" t="s">
        <v>147</v>
      </c>
      <c r="D38" s="103">
        <v>12000000</v>
      </c>
    </row>
    <row r="39" spans="1:4" x14ac:dyDescent="0.25">
      <c r="C39" s="103">
        <f>SUM(C7:C38)</f>
        <v>40005000</v>
      </c>
      <c r="D39" s="103">
        <f>SUM(D7:D38)</f>
        <v>45000000</v>
      </c>
    </row>
    <row r="43" spans="1:4" x14ac:dyDescent="0.25">
      <c r="A43" t="s">
        <v>173</v>
      </c>
      <c r="B43" s="101">
        <f>C12+C20+D20+C34+D36+D7</f>
        <v>24005000</v>
      </c>
    </row>
    <row r="44" spans="1:4" x14ac:dyDescent="0.25">
      <c r="B44" s="101">
        <f>E7+E10+C18+D7</f>
        <v>48600000</v>
      </c>
    </row>
    <row r="45" spans="1:4" x14ac:dyDescent="0.25">
      <c r="A45" t="s">
        <v>174</v>
      </c>
      <c r="B45" s="101"/>
    </row>
    <row r="46" spans="1:4" x14ac:dyDescent="0.25">
      <c r="B46" s="129"/>
      <c r="C46" s="115"/>
    </row>
    <row r="47" spans="1:4" x14ac:dyDescent="0.25">
      <c r="B47" s="115"/>
      <c r="C47" s="115"/>
    </row>
    <row r="48" spans="1:4" x14ac:dyDescent="0.25">
      <c r="B48" s="115"/>
      <c r="C48" s="115"/>
    </row>
    <row r="49" spans="2:11" x14ac:dyDescent="0.25">
      <c r="B49" s="120" t="s">
        <v>165</v>
      </c>
      <c r="C49" s="120" t="s">
        <v>164</v>
      </c>
      <c r="D49" s="120" t="s">
        <v>166</v>
      </c>
      <c r="E49" s="120" t="s">
        <v>167</v>
      </c>
      <c r="F49" s="120" t="s">
        <v>168</v>
      </c>
      <c r="G49" s="120" t="s">
        <v>169</v>
      </c>
      <c r="H49" s="120" t="s">
        <v>170</v>
      </c>
      <c r="J49" s="120" t="s">
        <v>112</v>
      </c>
    </row>
    <row r="50" spans="2:11" x14ac:dyDescent="0.25">
      <c r="B50" s="119"/>
      <c r="C50" s="119"/>
      <c r="D50" s="119"/>
      <c r="E50" s="119"/>
      <c r="F50" s="119"/>
      <c r="G50" s="119"/>
      <c r="H50" s="119"/>
      <c r="I50" s="119"/>
      <c r="J50" s="119">
        <v>2451934</v>
      </c>
    </row>
    <row r="51" spans="2:11" x14ac:dyDescent="0.25">
      <c r="B51" s="119">
        <v>55140000</v>
      </c>
      <c r="C51" s="119"/>
      <c r="D51" s="119">
        <v>27000000</v>
      </c>
      <c r="E51" s="119">
        <v>33000000</v>
      </c>
      <c r="F51" s="119">
        <v>4500000</v>
      </c>
      <c r="G51" s="119">
        <v>27000000</v>
      </c>
      <c r="H51" s="119">
        <v>150000000</v>
      </c>
      <c r="J51" s="119">
        <v>311360000</v>
      </c>
    </row>
    <row r="52" spans="2:11" x14ac:dyDescent="0.25">
      <c r="B52" s="119"/>
      <c r="C52" s="119"/>
      <c r="D52" s="119"/>
      <c r="E52" s="119"/>
      <c r="F52" s="119"/>
      <c r="G52" s="119"/>
      <c r="H52" s="119"/>
      <c r="I52" s="119"/>
      <c r="J52" s="119"/>
    </row>
    <row r="53" spans="2:11" x14ac:dyDescent="0.25">
      <c r="B53" s="119"/>
      <c r="C53" s="119"/>
      <c r="D53" s="119"/>
      <c r="E53" s="119"/>
      <c r="F53" s="119"/>
      <c r="G53" s="119"/>
      <c r="H53" s="119"/>
      <c r="I53" s="119"/>
      <c r="J53" s="119"/>
    </row>
    <row r="54" spans="2:11" x14ac:dyDescent="0.25">
      <c r="B54" s="119"/>
      <c r="C54" s="119"/>
      <c r="D54" s="119"/>
      <c r="E54" s="119"/>
      <c r="F54" s="119"/>
      <c r="G54" s="119"/>
      <c r="H54" s="119"/>
      <c r="I54" s="119"/>
      <c r="J54" s="119"/>
    </row>
    <row r="55" spans="2:11" x14ac:dyDescent="0.25">
      <c r="B55" s="119"/>
      <c r="C55" s="119"/>
      <c r="D55" s="119"/>
      <c r="E55" s="119"/>
      <c r="F55" s="119"/>
      <c r="G55" s="119"/>
      <c r="H55" s="119"/>
      <c r="I55" s="119"/>
      <c r="J55" s="119"/>
    </row>
    <row r="56" spans="2:11" x14ac:dyDescent="0.25">
      <c r="B56" s="119"/>
      <c r="C56" s="119"/>
      <c r="D56" s="119"/>
      <c r="E56" s="119"/>
      <c r="F56" s="119"/>
      <c r="G56" s="119"/>
      <c r="H56" s="119"/>
      <c r="I56" s="119"/>
      <c r="J56" s="119"/>
    </row>
    <row r="57" spans="2:11" x14ac:dyDescent="0.25">
      <c r="B57" s="119"/>
      <c r="C57" s="119"/>
      <c r="D57" s="119"/>
      <c r="E57" s="119"/>
      <c r="F57" s="119"/>
      <c r="G57" s="119"/>
      <c r="H57" s="119"/>
      <c r="I57" s="119"/>
      <c r="J57" s="119"/>
      <c r="K57" s="119"/>
    </row>
    <row r="58" spans="2:11" x14ac:dyDescent="0.25">
      <c r="B58" s="119"/>
      <c r="C58" s="119"/>
      <c r="D58" s="119"/>
      <c r="E58" s="119"/>
      <c r="F58" s="119"/>
      <c r="G58" s="119"/>
      <c r="H58" s="119"/>
      <c r="I58" s="119"/>
      <c r="J58" s="119"/>
      <c r="K58" s="119"/>
    </row>
    <row r="59" spans="2:11" x14ac:dyDescent="0.25">
      <c r="B59" s="119"/>
      <c r="C59" s="119"/>
      <c r="D59" s="119"/>
      <c r="E59" s="119"/>
      <c r="F59" s="119"/>
      <c r="G59" s="119"/>
      <c r="H59" s="119"/>
      <c r="I59" s="119"/>
      <c r="J59" s="119"/>
      <c r="K59" s="119"/>
    </row>
    <row r="60" spans="2:11" x14ac:dyDescent="0.25">
      <c r="B60" s="119"/>
      <c r="C60" s="119"/>
      <c r="D60" s="119"/>
      <c r="E60" s="119"/>
      <c r="F60" s="119"/>
      <c r="G60" s="119"/>
      <c r="H60" s="119"/>
      <c r="I60" s="119"/>
      <c r="J60" s="119"/>
      <c r="K60" s="119"/>
    </row>
    <row r="61" spans="2:11" x14ac:dyDescent="0.25">
      <c r="B61" s="119"/>
      <c r="C61" s="119"/>
      <c r="D61" s="119"/>
      <c r="E61" s="119"/>
      <c r="F61" s="119"/>
      <c r="G61" s="119"/>
      <c r="H61" s="119"/>
      <c r="I61" s="119"/>
      <c r="J61" s="119"/>
      <c r="K61" s="119"/>
    </row>
    <row r="62" spans="2:11" x14ac:dyDescent="0.25">
      <c r="B62" s="119"/>
      <c r="C62" s="119"/>
      <c r="D62" s="119"/>
      <c r="E62" s="119"/>
      <c r="F62" s="119"/>
      <c r="G62" s="119"/>
      <c r="H62" s="119"/>
      <c r="I62" s="119"/>
      <c r="J62" s="119"/>
      <c r="K62" s="119"/>
    </row>
    <row r="63" spans="2:11" x14ac:dyDescent="0.25">
      <c r="B63" s="119"/>
      <c r="C63" s="119"/>
      <c r="D63" s="119"/>
      <c r="E63" s="119"/>
      <c r="F63" s="119"/>
      <c r="G63" s="119"/>
      <c r="H63" s="119"/>
      <c r="I63" s="119"/>
      <c r="J63" s="119"/>
      <c r="K63" s="119"/>
    </row>
    <row r="64" spans="2:11" x14ac:dyDescent="0.25">
      <c r="B64" s="119"/>
      <c r="C64" s="119"/>
      <c r="D64" s="119"/>
      <c r="E64" s="119"/>
      <c r="F64" s="119"/>
      <c r="G64" s="119"/>
      <c r="H64" s="119"/>
      <c r="I64" s="119"/>
      <c r="J64" s="119"/>
      <c r="K64" s="119"/>
    </row>
    <row r="65" spans="2:11" x14ac:dyDescent="0.25">
      <c r="B65" s="119"/>
      <c r="C65" s="119"/>
      <c r="D65" s="119"/>
      <c r="E65" s="119"/>
      <c r="F65" s="119"/>
      <c r="G65" s="119"/>
      <c r="H65" s="119"/>
      <c r="I65" s="119"/>
      <c r="J65" s="119"/>
      <c r="K65" s="119"/>
    </row>
    <row r="66" spans="2:11" x14ac:dyDescent="0.25">
      <c r="B66" s="119"/>
      <c r="C66" s="119"/>
      <c r="D66" s="119"/>
      <c r="E66" s="119"/>
      <c r="F66" s="119"/>
      <c r="G66" s="119"/>
      <c r="H66" s="119"/>
      <c r="I66" s="119"/>
      <c r="J66" s="119"/>
      <c r="K66" s="119"/>
    </row>
    <row r="67" spans="2:11" x14ac:dyDescent="0.25">
      <c r="B67" s="119"/>
      <c r="C67" s="119"/>
      <c r="D67" s="119"/>
      <c r="E67" s="119"/>
      <c r="F67" s="119"/>
      <c r="G67" s="119"/>
      <c r="H67" s="119"/>
      <c r="I67" s="119"/>
      <c r="J67" s="119"/>
      <c r="K67" s="119"/>
    </row>
    <row r="68" spans="2:11" x14ac:dyDescent="0.25">
      <c r="B68" s="119"/>
      <c r="C68" s="119"/>
      <c r="D68" s="119"/>
      <c r="E68" s="119"/>
      <c r="F68" s="119"/>
      <c r="G68" s="119"/>
      <c r="H68" s="119"/>
      <c r="I68" s="119"/>
      <c r="J68" s="119"/>
      <c r="K68" s="119"/>
    </row>
    <row r="69" spans="2:11" x14ac:dyDescent="0.25">
      <c r="B69" s="119"/>
      <c r="C69" s="119"/>
      <c r="D69" s="119"/>
      <c r="E69" s="119"/>
      <c r="F69" s="119"/>
      <c r="G69" s="119"/>
      <c r="H69" s="119"/>
      <c r="I69" s="119"/>
      <c r="J69" s="119"/>
      <c r="K69" s="119"/>
    </row>
    <row r="70" spans="2:11" x14ac:dyDescent="0.25">
      <c r="B70" s="119"/>
      <c r="C70" s="119"/>
      <c r="D70" s="119"/>
      <c r="E70" s="119"/>
      <c r="F70" s="119"/>
      <c r="G70" s="119"/>
      <c r="H70" s="119"/>
      <c r="I70" s="119"/>
      <c r="J70" s="119"/>
      <c r="K70" s="119"/>
    </row>
    <row r="71" spans="2:11" x14ac:dyDescent="0.25">
      <c r="B71" s="119"/>
      <c r="C71" s="119"/>
      <c r="D71" s="119"/>
      <c r="E71" s="119"/>
      <c r="F71" s="119"/>
      <c r="G71" s="119"/>
      <c r="H71" s="119"/>
      <c r="I71" s="119"/>
      <c r="J71" s="119"/>
      <c r="K71" s="119"/>
    </row>
    <row r="72" spans="2:11" x14ac:dyDescent="0.25">
      <c r="B72" s="119"/>
      <c r="C72" s="119"/>
      <c r="D72" s="119"/>
      <c r="E72" s="119"/>
      <c r="F72" s="119"/>
      <c r="G72" s="119"/>
      <c r="H72" s="119"/>
      <c r="I72" s="119"/>
      <c r="J72" s="119"/>
      <c r="K72" s="119"/>
    </row>
    <row r="73" spans="2:11" x14ac:dyDescent="0.25">
      <c r="B73" s="119"/>
      <c r="C73" s="119"/>
      <c r="D73" s="119"/>
      <c r="E73" s="119"/>
      <c r="F73" s="119"/>
      <c r="G73" s="119"/>
      <c r="H73" s="119"/>
      <c r="I73" s="119"/>
      <c r="J73" s="119"/>
      <c r="K73" s="119"/>
    </row>
    <row r="74" spans="2:11" x14ac:dyDescent="0.25">
      <c r="B74" s="119"/>
      <c r="C74" s="119"/>
      <c r="D74" s="119"/>
      <c r="E74" s="119"/>
      <c r="F74" s="119"/>
      <c r="G74" s="119"/>
      <c r="H74" s="119"/>
      <c r="I74" s="119"/>
      <c r="J74" s="119"/>
      <c r="K74" s="119"/>
    </row>
    <row r="75" spans="2:11" x14ac:dyDescent="0.25">
      <c r="B75" s="119"/>
      <c r="C75" s="119"/>
      <c r="D75" s="119"/>
      <c r="E75" s="119"/>
      <c r="F75" s="119"/>
      <c r="G75" s="119"/>
      <c r="H75" s="119"/>
      <c r="I75" s="119"/>
      <c r="J75" s="119"/>
      <c r="K75" s="119"/>
    </row>
    <row r="76" spans="2:11" x14ac:dyDescent="0.25">
      <c r="B76" s="119"/>
      <c r="C76" s="119"/>
      <c r="D76" s="119"/>
      <c r="E76" s="119"/>
      <c r="F76" s="119"/>
      <c r="G76" s="119"/>
      <c r="H76" s="119"/>
      <c r="I76" s="119"/>
      <c r="J76" s="119"/>
      <c r="K76" s="119"/>
    </row>
    <row r="77" spans="2:11" x14ac:dyDescent="0.25">
      <c r="B77" s="119"/>
      <c r="C77" s="119"/>
      <c r="D77" s="119"/>
      <c r="E77" s="119"/>
      <c r="F77" s="119"/>
      <c r="G77" s="119"/>
      <c r="H77" s="119"/>
      <c r="I77" s="119"/>
      <c r="J77" s="119"/>
      <c r="K77" s="119"/>
    </row>
    <row r="78" spans="2:11" x14ac:dyDescent="0.25">
      <c r="B78" s="119"/>
      <c r="C78" s="119"/>
      <c r="D78" s="119"/>
      <c r="E78" s="119"/>
      <c r="F78" s="119"/>
      <c r="G78" s="119"/>
      <c r="H78" s="119"/>
      <c r="I78" s="119"/>
      <c r="J78" s="119"/>
      <c r="K78" s="119"/>
    </row>
  </sheetData>
  <mergeCells count="6">
    <mergeCell ref="B2:D2"/>
    <mergeCell ref="A14:A18"/>
    <mergeCell ref="A34:A38"/>
    <mergeCell ref="A30:A31"/>
    <mergeCell ref="A25:A27"/>
    <mergeCell ref="A20:A23"/>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tabSelected="1" workbookViewId="0">
      <pane xSplit="7" ySplit="1" topLeftCell="H140" activePane="bottomRight" state="frozen"/>
      <selection pane="topRight" activeCell="H1" sqref="H1"/>
      <selection pane="bottomLeft" activeCell="A9" sqref="A9"/>
      <selection pane="bottomRight" activeCell="H155" sqref="H155"/>
    </sheetView>
  </sheetViews>
  <sheetFormatPr baseColWidth="10" defaultRowHeight="15" x14ac:dyDescent="0.25"/>
  <cols>
    <col min="1" max="2" width="7.28515625" style="697" customWidth="1"/>
    <col min="3" max="3" width="8.85546875" style="697" customWidth="1"/>
    <col min="4" max="4" width="8.28515625" style="697" customWidth="1"/>
    <col min="5" max="5" width="11.28515625" style="697" customWidth="1"/>
    <col min="6" max="6" width="10.7109375" style="697" customWidth="1"/>
    <col min="7" max="7" width="3.28515625" style="697" customWidth="1"/>
    <col min="8" max="8" width="21.140625" style="697" customWidth="1"/>
    <col min="9" max="9" width="5.140625" style="301" customWidth="1"/>
    <col min="10" max="10" width="21.28515625" style="697" customWidth="1"/>
    <col min="11" max="11" width="4.42578125" style="697" customWidth="1"/>
    <col min="12" max="12" width="15" style="697" customWidth="1"/>
    <col min="13" max="13" width="7.5703125" style="324" bestFit="1" customWidth="1"/>
    <col min="14" max="14" width="7.85546875" style="324" customWidth="1"/>
    <col min="15" max="15" width="12.5703125" style="700" customWidth="1"/>
    <col min="16" max="16" width="11.7109375" style="700" customWidth="1"/>
    <col min="17" max="17" width="12.28515625" style="700" customWidth="1"/>
    <col min="18" max="18" width="5.140625" style="342" bestFit="1" customWidth="1"/>
    <col min="19" max="19" width="3.42578125" style="342" bestFit="1" customWidth="1"/>
    <col min="20" max="20" width="6.5703125" style="342" customWidth="1"/>
    <col min="21" max="22" width="3.42578125" style="342" bestFit="1" customWidth="1"/>
    <col min="23" max="23" width="3.7109375" style="342" customWidth="1"/>
    <col min="24" max="29" width="3.42578125" style="342" bestFit="1" customWidth="1"/>
    <col min="30" max="30" width="13.85546875" style="697" bestFit="1" customWidth="1"/>
    <col min="31" max="35" width="11.42578125" style="697"/>
    <col min="36" max="37" width="15.5703125" style="698" bestFit="1" customWidth="1"/>
    <col min="38" max="38" width="17" style="698" bestFit="1" customWidth="1"/>
    <col min="39" max="39" width="16.28515625" style="697" bestFit="1" customWidth="1"/>
    <col min="40" max="16384" width="11.42578125" style="697"/>
  </cols>
  <sheetData>
    <row r="1" spans="1:39" x14ac:dyDescent="0.25">
      <c r="A1" s="378" t="s">
        <v>24</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row>
    <row r="2" spans="1:39" x14ac:dyDescent="0.25">
      <c r="A2" s="379" t="s">
        <v>26</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1:39" x14ac:dyDescent="0.25">
      <c r="A3" s="378" t="s">
        <v>30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row>
    <row r="4" spans="1:39" x14ac:dyDescent="0.25">
      <c r="A4" s="377" t="s">
        <v>157</v>
      </c>
      <c r="B4" s="377"/>
      <c r="C4" s="377"/>
      <c r="D4" s="377"/>
      <c r="E4" s="377"/>
      <c r="F4" s="377"/>
      <c r="G4" s="377"/>
      <c r="H4" s="377"/>
      <c r="I4" s="377"/>
      <c r="J4" s="377"/>
      <c r="K4" s="699"/>
    </row>
    <row r="5" spans="1:39" ht="59.25" customHeight="1" x14ac:dyDescent="0.25">
      <c r="A5" s="395" t="s">
        <v>31</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row>
    <row r="6" spans="1:39" ht="23.25" customHeight="1" thickBot="1" x14ac:dyDescent="0.3"/>
    <row r="7" spans="1:39" x14ac:dyDescent="0.25">
      <c r="A7" s="673" t="s">
        <v>22</v>
      </c>
      <c r="B7" s="661" t="s">
        <v>0</v>
      </c>
      <c r="C7" s="661"/>
      <c r="D7" s="661" t="s">
        <v>1</v>
      </c>
      <c r="E7" s="661" t="s">
        <v>27</v>
      </c>
      <c r="F7" s="661" t="s">
        <v>2</v>
      </c>
      <c r="G7" s="661" t="s">
        <v>3</v>
      </c>
      <c r="H7" s="661" t="s">
        <v>9</v>
      </c>
      <c r="I7" s="663" t="s">
        <v>3</v>
      </c>
      <c r="J7" s="661" t="s">
        <v>32</v>
      </c>
      <c r="K7" s="664" t="s">
        <v>49</v>
      </c>
      <c r="L7" s="661" t="s">
        <v>28</v>
      </c>
      <c r="M7" s="661"/>
      <c r="N7" s="661"/>
      <c r="O7" s="675" t="s">
        <v>29</v>
      </c>
      <c r="P7" s="675"/>
      <c r="Q7" s="675"/>
      <c r="R7" s="676" t="s">
        <v>4</v>
      </c>
      <c r="S7" s="676"/>
      <c r="T7" s="676"/>
      <c r="U7" s="676"/>
      <c r="V7" s="676"/>
      <c r="W7" s="676"/>
      <c r="X7" s="676"/>
      <c r="Y7" s="676"/>
      <c r="Z7" s="676"/>
      <c r="AA7" s="676"/>
      <c r="AB7" s="676"/>
      <c r="AC7" s="676"/>
      <c r="AD7" s="677" t="s">
        <v>23</v>
      </c>
      <c r="AJ7" s="701" t="s">
        <v>7</v>
      </c>
      <c r="AK7" s="702" t="s">
        <v>111</v>
      </c>
      <c r="AL7" s="698" t="s">
        <v>8</v>
      </c>
      <c r="AM7" s="696" t="s">
        <v>112</v>
      </c>
    </row>
    <row r="8" spans="1:39" ht="57" thickBot="1" x14ac:dyDescent="0.3">
      <c r="A8" s="674"/>
      <c r="B8" s="703" t="s">
        <v>25</v>
      </c>
      <c r="C8" s="340" t="s">
        <v>5</v>
      </c>
      <c r="D8" s="662"/>
      <c r="E8" s="662"/>
      <c r="F8" s="662"/>
      <c r="G8" s="662"/>
      <c r="H8" s="662"/>
      <c r="I8" s="662"/>
      <c r="J8" s="662"/>
      <c r="K8" s="665"/>
      <c r="L8" s="323" t="s">
        <v>5</v>
      </c>
      <c r="M8" s="323" t="s">
        <v>109</v>
      </c>
      <c r="N8" s="323" t="s">
        <v>110</v>
      </c>
      <c r="O8" s="341" t="s">
        <v>6</v>
      </c>
      <c r="P8" s="341" t="s">
        <v>7</v>
      </c>
      <c r="Q8" s="341" t="s">
        <v>8</v>
      </c>
      <c r="R8" s="343" t="s">
        <v>10</v>
      </c>
      <c r="S8" s="343" t="s">
        <v>11</v>
      </c>
      <c r="T8" s="343" t="s">
        <v>12</v>
      </c>
      <c r="U8" s="343" t="s">
        <v>13</v>
      </c>
      <c r="V8" s="343" t="s">
        <v>14</v>
      </c>
      <c r="W8" s="344" t="s">
        <v>15</v>
      </c>
      <c r="X8" s="344" t="s">
        <v>16</v>
      </c>
      <c r="Y8" s="344" t="s">
        <v>17</v>
      </c>
      <c r="Z8" s="344" t="s">
        <v>18</v>
      </c>
      <c r="AA8" s="344" t="s">
        <v>19</v>
      </c>
      <c r="AB8" s="344" t="s">
        <v>20</v>
      </c>
      <c r="AC8" s="344" t="s">
        <v>21</v>
      </c>
      <c r="AD8" s="678"/>
      <c r="AJ8" s="358">
        <v>54075390</v>
      </c>
      <c r="AK8" s="361">
        <v>13783442</v>
      </c>
      <c r="AL8" s="362">
        <v>91000000</v>
      </c>
      <c r="AM8" s="352">
        <f>AJ8+AK8+AL8</f>
        <v>158858832</v>
      </c>
    </row>
    <row r="9" spans="1:39" ht="72" x14ac:dyDescent="0.25">
      <c r="A9" s="642" t="s">
        <v>33</v>
      </c>
      <c r="B9" s="409" t="s">
        <v>255</v>
      </c>
      <c r="C9" s="454" t="s">
        <v>256</v>
      </c>
      <c r="D9" s="454" t="s">
        <v>257</v>
      </c>
      <c r="E9" s="743" t="s">
        <v>258</v>
      </c>
      <c r="F9" s="454" t="s">
        <v>259</v>
      </c>
      <c r="G9" s="647"/>
      <c r="H9" s="650" t="s">
        <v>260</v>
      </c>
      <c r="I9" s="652">
        <v>0.5</v>
      </c>
      <c r="J9" s="177" t="s">
        <v>261</v>
      </c>
      <c r="K9" s="178">
        <v>0.5</v>
      </c>
      <c r="L9" s="177" t="s">
        <v>262</v>
      </c>
      <c r="M9" s="179">
        <v>0.05</v>
      </c>
      <c r="N9" s="179">
        <v>0.5</v>
      </c>
      <c r="O9" s="180">
        <v>0</v>
      </c>
      <c r="P9" s="726">
        <v>0</v>
      </c>
      <c r="Q9" s="726">
        <v>0</v>
      </c>
      <c r="R9" s="726"/>
      <c r="S9" s="726"/>
      <c r="T9" s="726"/>
      <c r="U9" s="726"/>
      <c r="V9" s="726"/>
      <c r="W9" s="726"/>
      <c r="X9" s="726"/>
      <c r="Y9" s="726"/>
      <c r="Z9" s="726"/>
      <c r="AA9" s="726"/>
      <c r="AB9" s="726"/>
      <c r="AC9" s="726"/>
      <c r="AD9" s="654" t="s">
        <v>127</v>
      </c>
      <c r="AJ9" s="359"/>
      <c r="AK9" s="361"/>
      <c r="AL9" s="363"/>
      <c r="AM9" s="660"/>
    </row>
    <row r="10" spans="1:39" ht="84" x14ac:dyDescent="0.25">
      <c r="A10" s="643"/>
      <c r="B10" s="407"/>
      <c r="C10" s="455"/>
      <c r="D10" s="455"/>
      <c r="E10" s="746" t="s">
        <v>263</v>
      </c>
      <c r="F10" s="455"/>
      <c r="G10" s="648"/>
      <c r="H10" s="651"/>
      <c r="I10" s="653"/>
      <c r="J10" s="202" t="s">
        <v>264</v>
      </c>
      <c r="K10" s="181">
        <v>0.5</v>
      </c>
      <c r="L10" s="202" t="s">
        <v>265</v>
      </c>
      <c r="M10" s="182">
        <v>12</v>
      </c>
      <c r="N10" s="182">
        <v>12</v>
      </c>
      <c r="O10" s="183">
        <v>1791327737</v>
      </c>
      <c r="P10" s="183">
        <v>3258728003</v>
      </c>
      <c r="Q10" s="183">
        <v>6797597611</v>
      </c>
      <c r="R10" s="727"/>
      <c r="S10" s="727"/>
      <c r="T10" s="727"/>
      <c r="U10" s="727"/>
      <c r="V10" s="727"/>
      <c r="W10" s="727"/>
      <c r="X10" s="727"/>
      <c r="Y10" s="727"/>
      <c r="Z10" s="727"/>
      <c r="AA10" s="727"/>
      <c r="AB10" s="727"/>
      <c r="AC10" s="727"/>
      <c r="AD10" s="655"/>
      <c r="AJ10" s="359"/>
      <c r="AK10" s="361"/>
      <c r="AL10" s="363"/>
      <c r="AM10" s="660"/>
    </row>
    <row r="11" spans="1:39" ht="120.75" thickBot="1" x14ac:dyDescent="0.3">
      <c r="A11" s="644"/>
      <c r="B11" s="410"/>
      <c r="C11" s="645"/>
      <c r="D11" s="646"/>
      <c r="E11" s="748" t="s">
        <v>266</v>
      </c>
      <c r="F11" s="410"/>
      <c r="G11" s="649"/>
      <c r="H11" s="184" t="s">
        <v>267</v>
      </c>
      <c r="I11" s="302">
        <v>0.5</v>
      </c>
      <c r="J11" s="184" t="s">
        <v>268</v>
      </c>
      <c r="K11" s="185">
        <v>1</v>
      </c>
      <c r="L11" s="184" t="s">
        <v>269</v>
      </c>
      <c r="M11" s="186">
        <v>0</v>
      </c>
      <c r="N11" s="187">
        <v>1</v>
      </c>
      <c r="O11" s="188">
        <v>150000000</v>
      </c>
      <c r="P11" s="728"/>
      <c r="Q11" s="728">
        <v>0</v>
      </c>
      <c r="R11" s="728"/>
      <c r="S11" s="728"/>
      <c r="T11" s="728"/>
      <c r="U11" s="728"/>
      <c r="V11" s="728"/>
      <c r="W11" s="728"/>
      <c r="X11" s="728"/>
      <c r="Y11" s="728"/>
      <c r="Z11" s="728"/>
      <c r="AA11" s="728"/>
      <c r="AB11" s="728"/>
      <c r="AC11" s="728"/>
      <c r="AD11" s="655"/>
      <c r="AJ11" s="359"/>
      <c r="AK11" s="361"/>
      <c r="AL11" s="363"/>
      <c r="AM11" s="660"/>
    </row>
    <row r="12" spans="1:39" ht="96" x14ac:dyDescent="0.25">
      <c r="A12" s="638" t="s">
        <v>33</v>
      </c>
      <c r="B12" s="619" t="s">
        <v>270</v>
      </c>
      <c r="C12" s="619" t="s">
        <v>271</v>
      </c>
      <c r="D12" s="621" t="s">
        <v>272</v>
      </c>
      <c r="E12" s="619" t="s">
        <v>273</v>
      </c>
      <c r="F12" s="619" t="s">
        <v>274</v>
      </c>
      <c r="G12" s="640"/>
      <c r="H12" s="189" t="s">
        <v>275</v>
      </c>
      <c r="I12" s="669">
        <v>1</v>
      </c>
      <c r="J12" s="619" t="s">
        <v>276</v>
      </c>
      <c r="K12" s="666">
        <v>1</v>
      </c>
      <c r="L12" s="619" t="s">
        <v>277</v>
      </c>
      <c r="M12" s="666">
        <v>1</v>
      </c>
      <c r="N12" s="666">
        <v>1</v>
      </c>
      <c r="O12" s="729">
        <v>68204622</v>
      </c>
      <c r="P12" s="729">
        <v>3951171558</v>
      </c>
      <c r="Q12" s="190"/>
      <c r="R12" s="729"/>
      <c r="S12" s="729"/>
      <c r="T12" s="729"/>
      <c r="U12" s="729"/>
      <c r="V12" s="729"/>
      <c r="W12" s="729"/>
      <c r="X12" s="729"/>
      <c r="Y12" s="729"/>
      <c r="Z12" s="729"/>
      <c r="AA12" s="729"/>
      <c r="AB12" s="729"/>
      <c r="AC12" s="729"/>
      <c r="AD12" s="191" t="s">
        <v>127</v>
      </c>
      <c r="AJ12" s="359"/>
      <c r="AK12" s="361"/>
      <c r="AL12" s="363"/>
      <c r="AM12" s="660"/>
    </row>
    <row r="13" spans="1:39" ht="60" x14ac:dyDescent="0.25">
      <c r="A13" s="639"/>
      <c r="B13" s="620"/>
      <c r="C13" s="620"/>
      <c r="D13" s="622"/>
      <c r="E13" s="620"/>
      <c r="F13" s="620"/>
      <c r="G13" s="641"/>
      <c r="H13" s="192" t="s">
        <v>278</v>
      </c>
      <c r="I13" s="670"/>
      <c r="J13" s="620"/>
      <c r="K13" s="620"/>
      <c r="L13" s="620"/>
      <c r="M13" s="667"/>
      <c r="N13" s="667"/>
      <c r="O13" s="727">
        <v>150000000</v>
      </c>
      <c r="P13" s="727"/>
      <c r="Q13" s="193"/>
      <c r="R13" s="727"/>
      <c r="S13" s="727"/>
      <c r="T13" s="727"/>
      <c r="U13" s="727"/>
      <c r="V13" s="727"/>
      <c r="W13" s="727"/>
      <c r="X13" s="727"/>
      <c r="Y13" s="727"/>
      <c r="Z13" s="727"/>
      <c r="AA13" s="727"/>
      <c r="AB13" s="727"/>
      <c r="AC13" s="727"/>
      <c r="AD13" s="194"/>
      <c r="AJ13" s="359"/>
      <c r="AK13" s="361"/>
      <c r="AL13" s="363"/>
      <c r="AM13" s="660"/>
    </row>
    <row r="14" spans="1:39" ht="24.75" thickBot="1" x14ac:dyDescent="0.3">
      <c r="A14" s="639"/>
      <c r="B14" s="620"/>
      <c r="C14" s="620"/>
      <c r="D14" s="622"/>
      <c r="E14" s="620"/>
      <c r="F14" s="620"/>
      <c r="G14" s="641"/>
      <c r="H14" s="195" t="s">
        <v>279</v>
      </c>
      <c r="I14" s="671"/>
      <c r="J14" s="636"/>
      <c r="K14" s="636"/>
      <c r="L14" s="636"/>
      <c r="M14" s="668"/>
      <c r="N14" s="668"/>
      <c r="O14" s="730">
        <v>150000000</v>
      </c>
      <c r="P14" s="730"/>
      <c r="Q14" s="196"/>
      <c r="R14" s="730"/>
      <c r="S14" s="730"/>
      <c r="T14" s="730"/>
      <c r="U14" s="730"/>
      <c r="V14" s="730"/>
      <c r="W14" s="730"/>
      <c r="X14" s="730"/>
      <c r="Y14" s="730"/>
      <c r="Z14" s="730"/>
      <c r="AA14" s="730"/>
      <c r="AB14" s="730"/>
      <c r="AC14" s="730"/>
      <c r="AD14" s="197"/>
      <c r="AJ14" s="359"/>
      <c r="AK14" s="361"/>
      <c r="AL14" s="363"/>
      <c r="AM14" s="660"/>
    </row>
    <row r="15" spans="1:39" x14ac:dyDescent="0.25">
      <c r="A15" s="716"/>
      <c r="B15" s="717"/>
      <c r="C15" s="718"/>
      <c r="D15" s="719"/>
      <c r="E15" s="719"/>
      <c r="F15" s="719"/>
      <c r="G15" s="719"/>
      <c r="H15" s="719"/>
      <c r="I15" s="303"/>
      <c r="J15" s="719"/>
      <c r="K15" s="720"/>
      <c r="L15" s="721"/>
      <c r="M15" s="721"/>
      <c r="N15" s="721"/>
      <c r="O15" s="704"/>
      <c r="P15" s="704"/>
      <c r="Q15" s="704"/>
      <c r="R15" s="345"/>
      <c r="S15" s="345"/>
      <c r="T15" s="345"/>
      <c r="U15" s="345"/>
      <c r="V15" s="345"/>
      <c r="W15" s="346"/>
      <c r="X15" s="346"/>
      <c r="Y15" s="346"/>
      <c r="Z15" s="346"/>
      <c r="AA15" s="346"/>
      <c r="AB15" s="346"/>
      <c r="AC15" s="346"/>
      <c r="AD15" s="722"/>
      <c r="AJ15" s="359"/>
      <c r="AK15" s="361"/>
      <c r="AL15" s="363"/>
      <c r="AM15" s="660"/>
    </row>
    <row r="16" spans="1:39" x14ac:dyDescent="0.25">
      <c r="A16" s="716"/>
      <c r="B16" s="717"/>
      <c r="C16" s="718"/>
      <c r="D16" s="719"/>
      <c r="E16" s="719"/>
      <c r="F16" s="719"/>
      <c r="G16" s="719"/>
      <c r="H16" s="719"/>
      <c r="I16" s="303"/>
      <c r="J16" s="719"/>
      <c r="K16" s="720"/>
      <c r="L16" s="721"/>
      <c r="M16" s="721"/>
      <c r="N16" s="721"/>
      <c r="O16" s="704"/>
      <c r="P16" s="704"/>
      <c r="Q16" s="704"/>
      <c r="R16" s="345"/>
      <c r="S16" s="345"/>
      <c r="T16" s="345"/>
      <c r="U16" s="345"/>
      <c r="V16" s="345"/>
      <c r="W16" s="346"/>
      <c r="X16" s="346"/>
      <c r="Y16" s="346"/>
      <c r="Z16" s="346"/>
      <c r="AA16" s="346"/>
      <c r="AB16" s="346"/>
      <c r="AC16" s="346"/>
      <c r="AD16" s="722"/>
      <c r="AJ16" s="359"/>
      <c r="AK16" s="361"/>
      <c r="AL16" s="363"/>
      <c r="AM16" s="660"/>
    </row>
    <row r="17" spans="1:39" x14ac:dyDescent="0.25">
      <c r="A17" s="716"/>
      <c r="B17" s="717"/>
      <c r="C17" s="718"/>
      <c r="D17" s="719"/>
      <c r="E17" s="719"/>
      <c r="F17" s="719"/>
      <c r="G17" s="719"/>
      <c r="H17" s="719"/>
      <c r="I17" s="303"/>
      <c r="J17" s="719"/>
      <c r="K17" s="720"/>
      <c r="L17" s="721"/>
      <c r="M17" s="721"/>
      <c r="N17" s="721"/>
      <c r="O17" s="704"/>
      <c r="P17" s="704"/>
      <c r="Q17" s="704"/>
      <c r="R17" s="345"/>
      <c r="S17" s="345"/>
      <c r="T17" s="345"/>
      <c r="U17" s="345"/>
      <c r="V17" s="345"/>
      <c r="W17" s="346"/>
      <c r="X17" s="346"/>
      <c r="Y17" s="346"/>
      <c r="Z17" s="346"/>
      <c r="AA17" s="346"/>
      <c r="AB17" s="346"/>
      <c r="AC17" s="346"/>
      <c r="AD17" s="722"/>
      <c r="AJ17" s="359"/>
      <c r="AK17" s="361"/>
      <c r="AL17" s="363"/>
      <c r="AM17" s="660"/>
    </row>
    <row r="18" spans="1:39" x14ac:dyDescent="0.25">
      <c r="A18" s="716"/>
      <c r="B18" s="717"/>
      <c r="C18" s="718"/>
      <c r="D18" s="719"/>
      <c r="E18" s="719"/>
      <c r="F18" s="719"/>
      <c r="G18" s="719"/>
      <c r="H18" s="719"/>
      <c r="I18" s="303"/>
      <c r="J18" s="719"/>
      <c r="K18" s="720"/>
      <c r="L18" s="721"/>
      <c r="M18" s="721"/>
      <c r="N18" s="721"/>
      <c r="O18" s="704"/>
      <c r="P18" s="704"/>
      <c r="Q18" s="704"/>
      <c r="R18" s="345"/>
      <c r="S18" s="345"/>
      <c r="T18" s="345"/>
      <c r="U18" s="345"/>
      <c r="V18" s="345"/>
      <c r="W18" s="346"/>
      <c r="X18" s="346"/>
      <c r="Y18" s="346"/>
      <c r="Z18" s="346"/>
      <c r="AA18" s="346"/>
      <c r="AB18" s="346"/>
      <c r="AC18" s="346"/>
      <c r="AD18" s="722"/>
      <c r="AJ18" s="359"/>
      <c r="AK18" s="361"/>
      <c r="AL18" s="363"/>
      <c r="AM18" s="660"/>
    </row>
    <row r="19" spans="1:39" x14ac:dyDescent="0.25">
      <c r="A19" s="716"/>
      <c r="B19" s="717"/>
      <c r="C19" s="718"/>
      <c r="D19" s="719"/>
      <c r="E19" s="719"/>
      <c r="F19" s="719"/>
      <c r="G19" s="719"/>
      <c r="H19" s="719"/>
      <c r="I19" s="303"/>
      <c r="J19" s="719"/>
      <c r="K19" s="720"/>
      <c r="L19" s="721"/>
      <c r="M19" s="721"/>
      <c r="N19" s="721"/>
      <c r="O19" s="704"/>
      <c r="P19" s="704"/>
      <c r="Q19" s="704"/>
      <c r="R19" s="345"/>
      <c r="S19" s="345"/>
      <c r="T19" s="345"/>
      <c r="U19" s="345"/>
      <c r="V19" s="345"/>
      <c r="W19" s="346"/>
      <c r="X19" s="346"/>
      <c r="Y19" s="346"/>
      <c r="Z19" s="346"/>
      <c r="AA19" s="346"/>
      <c r="AB19" s="346"/>
      <c r="AC19" s="346"/>
      <c r="AD19" s="722"/>
      <c r="AJ19" s="359"/>
      <c r="AK19" s="361"/>
      <c r="AL19" s="363"/>
      <c r="AM19" s="660"/>
    </row>
    <row r="20" spans="1:39" x14ac:dyDescent="0.25">
      <c r="A20" s="716"/>
      <c r="B20" s="717"/>
      <c r="C20" s="718"/>
      <c r="D20" s="719"/>
      <c r="E20" s="719"/>
      <c r="F20" s="719"/>
      <c r="G20" s="719"/>
      <c r="H20" s="719"/>
      <c r="I20" s="303"/>
      <c r="J20" s="719"/>
      <c r="K20" s="720"/>
      <c r="L20" s="721"/>
      <c r="M20" s="721"/>
      <c r="N20" s="721"/>
      <c r="O20" s="704"/>
      <c r="P20" s="704"/>
      <c r="Q20" s="704"/>
      <c r="R20" s="345"/>
      <c r="S20" s="345"/>
      <c r="T20" s="345"/>
      <c r="U20" s="345"/>
      <c r="V20" s="345"/>
      <c r="W20" s="346"/>
      <c r="X20" s="346"/>
      <c r="Y20" s="346"/>
      <c r="Z20" s="346"/>
      <c r="AA20" s="346"/>
      <c r="AB20" s="346"/>
      <c r="AC20" s="346"/>
      <c r="AD20" s="722"/>
      <c r="AJ20" s="359"/>
      <c r="AK20" s="361"/>
      <c r="AL20" s="363"/>
      <c r="AM20" s="660"/>
    </row>
    <row r="21" spans="1:39" x14ac:dyDescent="0.25">
      <c r="A21" s="716"/>
      <c r="B21" s="717"/>
      <c r="C21" s="718"/>
      <c r="D21" s="719"/>
      <c r="E21" s="719"/>
      <c r="F21" s="719"/>
      <c r="G21" s="719"/>
      <c r="H21" s="719"/>
      <c r="I21" s="303"/>
      <c r="J21" s="719"/>
      <c r="K21" s="720"/>
      <c r="L21" s="721"/>
      <c r="M21" s="721"/>
      <c r="N21" s="721"/>
      <c r="O21" s="704"/>
      <c r="P21" s="704"/>
      <c r="Q21" s="704"/>
      <c r="R21" s="345"/>
      <c r="S21" s="345"/>
      <c r="T21" s="345"/>
      <c r="U21" s="345"/>
      <c r="V21" s="345"/>
      <c r="W21" s="346"/>
      <c r="X21" s="346"/>
      <c r="Y21" s="346"/>
      <c r="Z21" s="346"/>
      <c r="AA21" s="346"/>
      <c r="AB21" s="346"/>
      <c r="AC21" s="346"/>
      <c r="AD21" s="722"/>
      <c r="AJ21" s="359"/>
      <c r="AK21" s="361"/>
      <c r="AL21" s="363"/>
      <c r="AM21" s="660"/>
    </row>
    <row r="22" spans="1:39" x14ac:dyDescent="0.25">
      <c r="A22" s="716"/>
      <c r="B22" s="717"/>
      <c r="C22" s="718"/>
      <c r="D22" s="719"/>
      <c r="E22" s="719"/>
      <c r="F22" s="719"/>
      <c r="G22" s="719"/>
      <c r="H22" s="719"/>
      <c r="I22" s="303"/>
      <c r="J22" s="719"/>
      <c r="K22" s="720"/>
      <c r="L22" s="721"/>
      <c r="M22" s="721"/>
      <c r="N22" s="721"/>
      <c r="O22" s="704"/>
      <c r="P22" s="704"/>
      <c r="Q22" s="704"/>
      <c r="R22" s="345"/>
      <c r="S22" s="345"/>
      <c r="T22" s="345"/>
      <c r="U22" s="345"/>
      <c r="V22" s="345"/>
      <c r="W22" s="346"/>
      <c r="X22" s="346"/>
      <c r="Y22" s="346"/>
      <c r="Z22" s="346"/>
      <c r="AA22" s="346"/>
      <c r="AB22" s="346"/>
      <c r="AC22" s="346"/>
      <c r="AD22" s="722"/>
      <c r="AJ22" s="359"/>
      <c r="AK22" s="361"/>
      <c r="AL22" s="363"/>
      <c r="AM22" s="660"/>
    </row>
    <row r="23" spans="1:39" x14ac:dyDescent="0.25">
      <c r="A23" s="716"/>
      <c r="B23" s="717"/>
      <c r="C23" s="718"/>
      <c r="D23" s="719"/>
      <c r="E23" s="719"/>
      <c r="F23" s="719"/>
      <c r="G23" s="719"/>
      <c r="H23" s="719"/>
      <c r="I23" s="303"/>
      <c r="J23" s="719"/>
      <c r="K23" s="720"/>
      <c r="L23" s="721"/>
      <c r="M23" s="721"/>
      <c r="N23" s="721"/>
      <c r="O23" s="704"/>
      <c r="P23" s="704"/>
      <c r="Q23" s="704"/>
      <c r="R23" s="345"/>
      <c r="S23" s="345"/>
      <c r="T23" s="345"/>
      <c r="U23" s="345"/>
      <c r="V23" s="345"/>
      <c r="W23" s="346"/>
      <c r="X23" s="346"/>
      <c r="Y23" s="346"/>
      <c r="Z23" s="346"/>
      <c r="AA23" s="346"/>
      <c r="AB23" s="346"/>
      <c r="AC23" s="346"/>
      <c r="AD23" s="722"/>
      <c r="AJ23" s="359"/>
      <c r="AK23" s="361"/>
      <c r="AL23" s="363"/>
      <c r="AM23" s="660"/>
    </row>
    <row r="24" spans="1:39" ht="15.75" thickBot="1" x14ac:dyDescent="0.3">
      <c r="A24" s="716"/>
      <c r="B24" s="717"/>
      <c r="C24" s="718"/>
      <c r="D24" s="719"/>
      <c r="E24" s="719"/>
      <c r="F24" s="719"/>
      <c r="G24" s="719"/>
      <c r="H24" s="719"/>
      <c r="I24" s="303"/>
      <c r="J24" s="719"/>
      <c r="K24" s="720"/>
      <c r="L24" s="721"/>
      <c r="M24" s="721"/>
      <c r="N24" s="721"/>
      <c r="O24" s="704"/>
      <c r="P24" s="704"/>
      <c r="Q24" s="704"/>
      <c r="R24" s="345"/>
      <c r="S24" s="345"/>
      <c r="T24" s="345"/>
      <c r="U24" s="345"/>
      <c r="V24" s="345"/>
      <c r="W24" s="346"/>
      <c r="X24" s="346"/>
      <c r="Y24" s="346"/>
      <c r="Z24" s="346"/>
      <c r="AA24" s="346"/>
      <c r="AB24" s="346"/>
      <c r="AC24" s="346"/>
      <c r="AD24" s="722"/>
      <c r="AJ24" s="359"/>
      <c r="AK24" s="361"/>
      <c r="AL24" s="363"/>
      <c r="AM24" s="660"/>
    </row>
    <row r="25" spans="1:39" ht="108" customHeight="1" x14ac:dyDescent="0.25">
      <c r="A25" s="402" t="s">
        <v>33</v>
      </c>
      <c r="B25" s="411" t="s">
        <v>34</v>
      </c>
      <c r="C25" s="398" t="s">
        <v>35</v>
      </c>
      <c r="D25" s="409" t="s">
        <v>37</v>
      </c>
      <c r="E25" s="387" t="s">
        <v>36</v>
      </c>
      <c r="F25" s="390" t="s">
        <v>38</v>
      </c>
      <c r="G25" s="375"/>
      <c r="H25" s="190" t="s">
        <v>68</v>
      </c>
      <c r="I25" s="304"/>
      <c r="J25" s="190" t="s">
        <v>39</v>
      </c>
      <c r="K25" s="190"/>
      <c r="L25" s="198" t="s">
        <v>40</v>
      </c>
      <c r="M25" s="199">
        <v>14</v>
      </c>
      <c r="N25" s="199">
        <v>26</v>
      </c>
      <c r="O25" s="705"/>
      <c r="P25" s="705">
        <v>28075390</v>
      </c>
      <c r="Q25" s="705">
        <v>41300000</v>
      </c>
      <c r="R25" s="347">
        <v>2100</v>
      </c>
      <c r="S25" s="347">
        <v>2100</v>
      </c>
      <c r="T25" s="347">
        <v>2100</v>
      </c>
      <c r="U25" s="347">
        <v>2100</v>
      </c>
      <c r="V25" s="347">
        <v>2100</v>
      </c>
      <c r="W25" s="348">
        <v>2100</v>
      </c>
      <c r="X25" s="348">
        <f>2100+2940+1470</f>
        <v>6510</v>
      </c>
      <c r="Y25" s="348">
        <f>2100+2940+1470</f>
        <v>6510</v>
      </c>
      <c r="Z25" s="348">
        <f>2100+2940+1470</f>
        <v>6510</v>
      </c>
      <c r="AA25" s="348">
        <f>2100+2940+1470+2940+2940</f>
        <v>12390</v>
      </c>
      <c r="AB25" s="348">
        <f>2100+2940+1470+2940+2940</f>
        <v>12390</v>
      </c>
      <c r="AC25" s="348">
        <f>2100+2940+1470+2940+2940</f>
        <v>12390</v>
      </c>
      <c r="AD25" s="447" t="s">
        <v>175</v>
      </c>
      <c r="AJ25" s="359"/>
      <c r="AK25" s="361"/>
      <c r="AL25" s="363"/>
      <c r="AM25" s="353"/>
    </row>
    <row r="26" spans="1:39" ht="72.75" thickBot="1" x14ac:dyDescent="0.3">
      <c r="A26" s="403"/>
      <c r="B26" s="412"/>
      <c r="C26" s="399"/>
      <c r="D26" s="407"/>
      <c r="E26" s="388"/>
      <c r="F26" s="391"/>
      <c r="G26" s="376"/>
      <c r="H26" s="193" t="s">
        <v>69</v>
      </c>
      <c r="I26" s="305"/>
      <c r="J26" s="193" t="s">
        <v>41</v>
      </c>
      <c r="K26" s="193"/>
      <c r="L26" s="182" t="s">
        <v>42</v>
      </c>
      <c r="M26" s="325">
        <v>3</v>
      </c>
      <c r="N26" s="325">
        <v>5</v>
      </c>
      <c r="O26" s="705"/>
      <c r="P26" s="705"/>
      <c r="Q26" s="705"/>
      <c r="R26" s="349"/>
      <c r="S26" s="349"/>
      <c r="T26" s="349"/>
      <c r="U26" s="349"/>
      <c r="V26" s="349"/>
      <c r="W26" s="349"/>
      <c r="X26" s="349"/>
      <c r="Y26" s="349"/>
      <c r="Z26" s="349"/>
      <c r="AA26" s="349"/>
      <c r="AB26" s="349"/>
      <c r="AC26" s="349"/>
      <c r="AD26" s="448"/>
      <c r="AJ26" s="359"/>
      <c r="AK26" s="361"/>
      <c r="AL26" s="363"/>
      <c r="AM26" s="353"/>
    </row>
    <row r="27" spans="1:39" ht="60.75" thickBot="1" x14ac:dyDescent="0.3">
      <c r="A27" s="403"/>
      <c r="B27" s="412"/>
      <c r="C27" s="399"/>
      <c r="D27" s="407"/>
      <c r="E27" s="388"/>
      <c r="F27" s="391"/>
      <c r="G27" s="376"/>
      <c r="H27" s="193" t="s">
        <v>70</v>
      </c>
      <c r="I27" s="305"/>
      <c r="J27" s="193" t="s">
        <v>43</v>
      </c>
      <c r="K27" s="193"/>
      <c r="L27" s="182" t="s">
        <v>44</v>
      </c>
      <c r="M27" s="326">
        <v>9</v>
      </c>
      <c r="N27" s="325">
        <v>9</v>
      </c>
      <c r="O27" s="705"/>
      <c r="P27" s="705"/>
      <c r="Q27" s="705">
        <v>6300000</v>
      </c>
      <c r="R27" s="349"/>
      <c r="S27" s="349"/>
      <c r="T27" s="347">
        <v>2100</v>
      </c>
      <c r="U27" s="349"/>
      <c r="V27" s="349"/>
      <c r="W27" s="347">
        <v>2100</v>
      </c>
      <c r="X27" s="347"/>
      <c r="Y27" s="347"/>
      <c r="Z27" s="347"/>
      <c r="AA27" s="347">
        <v>2100</v>
      </c>
      <c r="AB27" s="349"/>
      <c r="AC27" s="349"/>
      <c r="AD27" s="448"/>
      <c r="AJ27" s="359"/>
      <c r="AK27" s="361"/>
      <c r="AL27" s="363"/>
      <c r="AM27" s="353"/>
    </row>
    <row r="28" spans="1:39" ht="60.75" thickBot="1" x14ac:dyDescent="0.3">
      <c r="A28" s="403"/>
      <c r="B28" s="412"/>
      <c r="C28" s="399"/>
      <c r="D28" s="407"/>
      <c r="E28" s="388"/>
      <c r="F28" s="391"/>
      <c r="G28" s="376"/>
      <c r="H28" s="193" t="s">
        <v>71</v>
      </c>
      <c r="I28" s="305"/>
      <c r="J28" s="200" t="s">
        <v>45</v>
      </c>
      <c r="K28" s="200"/>
      <c r="L28" s="182" t="s">
        <v>46</v>
      </c>
      <c r="M28" s="327">
        <v>1</v>
      </c>
      <c r="N28" s="327">
        <v>1</v>
      </c>
      <c r="O28" s="705"/>
      <c r="P28" s="705">
        <v>7000000</v>
      </c>
      <c r="Q28" s="705">
        <v>11600000</v>
      </c>
      <c r="R28" s="349"/>
      <c r="S28" s="349"/>
      <c r="T28" s="347">
        <v>18600</v>
      </c>
      <c r="U28" s="349"/>
      <c r="V28" s="349"/>
      <c r="W28" s="349"/>
      <c r="X28" s="349"/>
      <c r="Y28" s="349"/>
      <c r="Z28" s="349"/>
      <c r="AA28" s="349"/>
      <c r="AB28" s="349"/>
      <c r="AC28" s="349"/>
      <c r="AD28" s="448"/>
      <c r="AJ28" s="359"/>
      <c r="AK28" s="361"/>
      <c r="AL28" s="363"/>
      <c r="AM28" s="353"/>
    </row>
    <row r="29" spans="1:39" ht="56.25" customHeight="1" thickBot="1" x14ac:dyDescent="0.3">
      <c r="A29" s="403"/>
      <c r="B29" s="412"/>
      <c r="C29" s="399"/>
      <c r="D29" s="407"/>
      <c r="E29" s="388"/>
      <c r="F29" s="391"/>
      <c r="G29" s="376"/>
      <c r="H29" s="193" t="s">
        <v>117</v>
      </c>
      <c r="I29" s="305"/>
      <c r="J29" s="200"/>
      <c r="K29" s="200"/>
      <c r="L29" s="182"/>
      <c r="M29" s="327"/>
      <c r="N29" s="327"/>
      <c r="O29" s="705"/>
      <c r="P29" s="705"/>
      <c r="Q29" s="705">
        <v>22500000</v>
      </c>
      <c r="R29" s="349"/>
      <c r="S29" s="347">
        <v>3750</v>
      </c>
      <c r="T29" s="347">
        <v>3750</v>
      </c>
      <c r="U29" s="347">
        <v>3750</v>
      </c>
      <c r="V29" s="347">
        <v>3750</v>
      </c>
      <c r="W29" s="347">
        <v>3750</v>
      </c>
      <c r="X29" s="347">
        <v>3750</v>
      </c>
      <c r="Y29" s="349"/>
      <c r="Z29" s="349"/>
      <c r="AA29" s="349"/>
      <c r="AB29" s="349"/>
      <c r="AC29" s="349"/>
      <c r="AD29" s="448"/>
      <c r="AJ29" s="359"/>
      <c r="AK29" s="361"/>
      <c r="AL29" s="363"/>
      <c r="AM29" s="353"/>
    </row>
    <row r="30" spans="1:39" ht="48.75" thickBot="1" x14ac:dyDescent="0.3">
      <c r="A30" s="403"/>
      <c r="B30" s="412"/>
      <c r="C30" s="399"/>
      <c r="D30" s="407"/>
      <c r="E30" s="388"/>
      <c r="F30" s="391"/>
      <c r="G30" s="376"/>
      <c r="H30" s="193" t="s">
        <v>113</v>
      </c>
      <c r="I30" s="305"/>
      <c r="J30" s="200" t="s">
        <v>118</v>
      </c>
      <c r="K30" s="200"/>
      <c r="L30" s="182" t="s">
        <v>114</v>
      </c>
      <c r="M30" s="327">
        <v>0.01</v>
      </c>
      <c r="N30" s="327">
        <v>0.5</v>
      </c>
      <c r="O30" s="705">
        <v>13783000</v>
      </c>
      <c r="P30" s="705">
        <v>15000000</v>
      </c>
      <c r="Q30" s="705">
        <v>9300000</v>
      </c>
      <c r="R30" s="349"/>
      <c r="S30" s="349"/>
      <c r="T30" s="347">
        <f>3500+830</f>
        <v>4330</v>
      </c>
      <c r="U30" s="347">
        <f t="shared" ref="U30:Z30" si="0">3500+830</f>
        <v>4330</v>
      </c>
      <c r="V30" s="347">
        <f>3500+830+943+500</f>
        <v>5773</v>
      </c>
      <c r="W30" s="347">
        <f t="shared" si="0"/>
        <v>4330</v>
      </c>
      <c r="X30" s="347">
        <f t="shared" si="0"/>
        <v>4330</v>
      </c>
      <c r="Y30" s="347">
        <f>3500+830+1000</f>
        <v>5330</v>
      </c>
      <c r="Z30" s="347">
        <f t="shared" si="0"/>
        <v>4330</v>
      </c>
      <c r="AA30" s="347">
        <f>3500+830+1000</f>
        <v>5330</v>
      </c>
      <c r="AB30" s="349"/>
      <c r="AC30" s="349"/>
      <c r="AD30" s="448"/>
      <c r="AJ30" s="359"/>
      <c r="AK30" s="361"/>
      <c r="AL30" s="363"/>
      <c r="AM30" s="353"/>
    </row>
    <row r="31" spans="1:39" ht="61.5" customHeight="1" thickBot="1" x14ac:dyDescent="0.3">
      <c r="A31" s="403"/>
      <c r="B31" s="413"/>
      <c r="C31" s="414"/>
      <c r="D31" s="410"/>
      <c r="E31" s="389"/>
      <c r="F31" s="392"/>
      <c r="G31" s="376"/>
      <c r="H31" s="728" t="s">
        <v>72</v>
      </c>
      <c r="I31" s="306"/>
      <c r="J31" s="201" t="s">
        <v>47</v>
      </c>
      <c r="K31" s="201"/>
      <c r="L31" s="184" t="s">
        <v>48</v>
      </c>
      <c r="M31" s="328">
        <v>0.84</v>
      </c>
      <c r="N31" s="328">
        <v>1</v>
      </c>
      <c r="O31" s="705"/>
      <c r="P31" s="705">
        <v>4000000</v>
      </c>
      <c r="Q31" s="705"/>
      <c r="R31" s="350"/>
      <c r="S31" s="350"/>
      <c r="T31" s="350"/>
      <c r="U31" s="350"/>
      <c r="V31" s="350"/>
      <c r="W31" s="350"/>
      <c r="X31" s="347"/>
      <c r="Y31" s="347"/>
      <c r="Z31" s="347">
        <v>4000</v>
      </c>
      <c r="AA31" s="347"/>
      <c r="AB31" s="347"/>
      <c r="AC31" s="347"/>
      <c r="AD31" s="448"/>
      <c r="AJ31" s="360"/>
      <c r="AK31" s="361"/>
      <c r="AL31" s="364"/>
      <c r="AM31" s="354"/>
    </row>
    <row r="32" spans="1:39" ht="78" customHeight="1" thickBot="1" x14ac:dyDescent="0.3">
      <c r="A32" s="403"/>
      <c r="B32" s="411" t="s">
        <v>34</v>
      </c>
      <c r="C32" s="398" t="s">
        <v>35</v>
      </c>
      <c r="D32" s="398" t="s">
        <v>58</v>
      </c>
      <c r="E32" s="398" t="s">
        <v>36</v>
      </c>
      <c r="F32" s="429" t="s">
        <v>63</v>
      </c>
      <c r="G32" s="707"/>
      <c r="H32" s="198" t="s">
        <v>73</v>
      </c>
      <c r="I32" s="307"/>
      <c r="J32" s="198" t="s">
        <v>82</v>
      </c>
      <c r="K32" s="198"/>
      <c r="L32" s="198" t="s">
        <v>95</v>
      </c>
      <c r="M32" s="327">
        <v>1</v>
      </c>
      <c r="N32" s="327">
        <v>1</v>
      </c>
      <c r="O32" s="705"/>
      <c r="P32" s="705"/>
      <c r="Q32" s="705">
        <v>140486000</v>
      </c>
      <c r="R32" s="351"/>
      <c r="S32" s="351"/>
      <c r="T32" s="351"/>
      <c r="U32" s="351"/>
      <c r="V32" s="351"/>
      <c r="W32" s="347">
        <v>16000</v>
      </c>
      <c r="X32" s="347">
        <v>32000</v>
      </c>
      <c r="Y32" s="347">
        <v>15000</v>
      </c>
      <c r="Z32" s="347">
        <v>15000</v>
      </c>
      <c r="AA32" s="347">
        <v>32486</v>
      </c>
      <c r="AB32" s="347">
        <v>15000</v>
      </c>
      <c r="AC32" s="347">
        <v>15000</v>
      </c>
      <c r="AD32" s="448"/>
      <c r="AJ32" s="372">
        <v>66000000</v>
      </c>
      <c r="AK32" s="358">
        <v>13783442</v>
      </c>
      <c r="AL32" s="362">
        <v>270486000</v>
      </c>
      <c r="AM32" s="706"/>
    </row>
    <row r="33" spans="1:39" ht="72.75" thickBot="1" x14ac:dyDescent="0.3">
      <c r="A33" s="403"/>
      <c r="B33" s="412"/>
      <c r="C33" s="399"/>
      <c r="D33" s="399"/>
      <c r="E33" s="399"/>
      <c r="F33" s="430"/>
      <c r="G33" s="706"/>
      <c r="H33" s="672" t="s">
        <v>74</v>
      </c>
      <c r="I33" s="305"/>
      <c r="J33" s="182" t="s">
        <v>83</v>
      </c>
      <c r="K33" s="182"/>
      <c r="L33" s="182" t="s">
        <v>96</v>
      </c>
      <c r="M33" s="326">
        <v>3</v>
      </c>
      <c r="N33" s="326">
        <v>3</v>
      </c>
      <c r="O33" s="705"/>
      <c r="P33" s="705">
        <v>34000000</v>
      </c>
      <c r="Q33" s="705"/>
      <c r="R33" s="347"/>
      <c r="S33" s="347"/>
      <c r="T33" s="347"/>
      <c r="U33" s="347"/>
      <c r="V33" s="347"/>
      <c r="W33" s="347"/>
      <c r="X33" s="347">
        <v>5600</v>
      </c>
      <c r="Y33" s="347">
        <v>5600</v>
      </c>
      <c r="Z33" s="347">
        <v>5600</v>
      </c>
      <c r="AA33" s="347">
        <v>5600</v>
      </c>
      <c r="AB33" s="347">
        <v>5600</v>
      </c>
      <c r="AC33" s="347">
        <v>6000</v>
      </c>
      <c r="AD33" s="448"/>
      <c r="AJ33" s="373"/>
      <c r="AK33" s="366"/>
      <c r="AL33" s="363"/>
      <c r="AM33" s="706"/>
    </row>
    <row r="34" spans="1:39" ht="72.75" thickBot="1" x14ac:dyDescent="0.3">
      <c r="A34" s="403"/>
      <c r="B34" s="412"/>
      <c r="C34" s="399"/>
      <c r="D34" s="399"/>
      <c r="E34" s="399"/>
      <c r="F34" s="430"/>
      <c r="G34" s="706"/>
      <c r="H34" s="672"/>
      <c r="I34" s="305"/>
      <c r="J34" s="182" t="s">
        <v>84</v>
      </c>
      <c r="K34" s="182"/>
      <c r="L34" s="182" t="s">
        <v>97</v>
      </c>
      <c r="M34" s="327">
        <v>1</v>
      </c>
      <c r="N34" s="327">
        <v>1</v>
      </c>
      <c r="O34" s="705"/>
      <c r="P34" s="705"/>
      <c r="Q34" s="705"/>
      <c r="R34" s="347"/>
      <c r="S34" s="347"/>
      <c r="T34" s="347"/>
      <c r="U34" s="347"/>
      <c r="V34" s="347"/>
      <c r="W34" s="347"/>
      <c r="X34" s="347"/>
      <c r="Y34" s="347"/>
      <c r="Z34" s="347"/>
      <c r="AA34" s="347"/>
      <c r="AB34" s="347"/>
      <c r="AC34" s="347"/>
      <c r="AD34" s="448"/>
      <c r="AJ34" s="373"/>
      <c r="AK34" s="366"/>
      <c r="AL34" s="363"/>
      <c r="AM34" s="706"/>
    </row>
    <row r="35" spans="1:39" ht="72.75" customHeight="1" thickBot="1" x14ac:dyDescent="0.3">
      <c r="A35" s="403"/>
      <c r="B35" s="412"/>
      <c r="C35" s="399"/>
      <c r="D35" s="399"/>
      <c r="E35" s="399"/>
      <c r="F35" s="430"/>
      <c r="G35" s="706"/>
      <c r="H35" s="182" t="s">
        <v>75</v>
      </c>
      <c r="I35" s="305"/>
      <c r="J35" s="410" t="s">
        <v>85</v>
      </c>
      <c r="K35" s="182"/>
      <c r="L35" s="410" t="s">
        <v>97</v>
      </c>
      <c r="M35" s="610">
        <v>1</v>
      </c>
      <c r="N35" s="610">
        <v>1</v>
      </c>
      <c r="O35" s="612"/>
      <c r="P35" s="612">
        <v>6000000</v>
      </c>
      <c r="Q35" s="612">
        <v>6000000</v>
      </c>
      <c r="R35" s="347">
        <v>1000</v>
      </c>
      <c r="S35" s="347">
        <v>1000</v>
      </c>
      <c r="T35" s="347">
        <v>1000</v>
      </c>
      <c r="U35" s="347">
        <v>1000</v>
      </c>
      <c r="V35" s="347">
        <v>1000</v>
      </c>
      <c r="W35" s="347">
        <v>1000</v>
      </c>
      <c r="X35" s="347">
        <v>1000</v>
      </c>
      <c r="Y35" s="347">
        <v>1000</v>
      </c>
      <c r="Z35" s="347">
        <v>1000</v>
      </c>
      <c r="AA35" s="347">
        <v>1000</v>
      </c>
      <c r="AB35" s="347">
        <v>1000</v>
      </c>
      <c r="AC35" s="347">
        <v>1000</v>
      </c>
      <c r="AD35" s="448"/>
      <c r="AJ35" s="373"/>
      <c r="AK35" s="366"/>
      <c r="AL35" s="363"/>
      <c r="AM35" s="708">
        <f>AJ32+AK32+AL32</f>
        <v>350269442</v>
      </c>
    </row>
    <row r="36" spans="1:39" ht="84.75" thickBot="1" x14ac:dyDescent="0.3">
      <c r="A36" s="403"/>
      <c r="B36" s="412"/>
      <c r="C36" s="399"/>
      <c r="D36" s="399"/>
      <c r="E36" s="399"/>
      <c r="F36" s="430"/>
      <c r="G36" s="706"/>
      <c r="H36" s="300" t="s">
        <v>344</v>
      </c>
      <c r="I36" s="305"/>
      <c r="J36" s="406"/>
      <c r="K36" s="182"/>
      <c r="L36" s="406"/>
      <c r="M36" s="611"/>
      <c r="N36" s="611"/>
      <c r="O36" s="613"/>
      <c r="P36" s="613"/>
      <c r="Q36" s="613"/>
      <c r="R36" s="347"/>
      <c r="S36" s="347"/>
      <c r="T36" s="347"/>
      <c r="U36" s="347"/>
      <c r="V36" s="347"/>
      <c r="W36" s="347"/>
      <c r="X36" s="347"/>
      <c r="Y36" s="347"/>
      <c r="Z36" s="347"/>
      <c r="AA36" s="347"/>
      <c r="AB36" s="347"/>
      <c r="AC36" s="347"/>
      <c r="AD36" s="448"/>
      <c r="AJ36" s="373"/>
      <c r="AK36" s="366"/>
      <c r="AL36" s="363"/>
      <c r="AM36" s="708"/>
    </row>
    <row r="37" spans="1:39" ht="84.75" thickBot="1" x14ac:dyDescent="0.3">
      <c r="A37" s="403"/>
      <c r="B37" s="412"/>
      <c r="C37" s="399"/>
      <c r="D37" s="399"/>
      <c r="E37" s="399"/>
      <c r="F37" s="430"/>
      <c r="G37" s="706"/>
      <c r="H37" s="300" t="s">
        <v>344</v>
      </c>
      <c r="I37" s="305"/>
      <c r="J37" s="203" t="s">
        <v>154</v>
      </c>
      <c r="K37" s="182"/>
      <c r="L37" s="182"/>
      <c r="M37" s="329"/>
      <c r="N37" s="329"/>
      <c r="O37" s="705"/>
      <c r="P37" s="705"/>
      <c r="Q37" s="705">
        <v>55000000</v>
      </c>
      <c r="R37" s="347"/>
      <c r="S37" s="347">
        <v>55000</v>
      </c>
      <c r="T37" s="347"/>
      <c r="U37" s="347"/>
      <c r="V37" s="347"/>
      <c r="W37" s="347"/>
      <c r="X37" s="347"/>
      <c r="Y37" s="347"/>
      <c r="Z37" s="347"/>
      <c r="AA37" s="347"/>
      <c r="AB37" s="347"/>
      <c r="AC37" s="347"/>
      <c r="AD37" s="448"/>
      <c r="AJ37" s="373"/>
      <c r="AK37" s="366"/>
      <c r="AL37" s="363"/>
      <c r="AM37" s="708"/>
    </row>
    <row r="38" spans="1:39" ht="84.75" thickBot="1" x14ac:dyDescent="0.3">
      <c r="A38" s="403"/>
      <c r="B38" s="412"/>
      <c r="C38" s="399"/>
      <c r="D38" s="399"/>
      <c r="E38" s="399"/>
      <c r="F38" s="430"/>
      <c r="G38" s="706"/>
      <c r="H38" s="300" t="s">
        <v>344</v>
      </c>
      <c r="I38" s="305"/>
      <c r="J38" s="203" t="s">
        <v>155</v>
      </c>
      <c r="K38" s="182"/>
      <c r="L38" s="182"/>
      <c r="M38" s="329"/>
      <c r="N38" s="329"/>
      <c r="O38" s="705"/>
      <c r="P38" s="705"/>
      <c r="Q38" s="705">
        <v>30000442</v>
      </c>
      <c r="R38" s="347"/>
      <c r="S38" s="347"/>
      <c r="T38" s="347"/>
      <c r="U38" s="347">
        <v>30000</v>
      </c>
      <c r="V38" s="347"/>
      <c r="W38" s="347"/>
      <c r="X38" s="347"/>
      <c r="Y38" s="347"/>
      <c r="Z38" s="347"/>
      <c r="AA38" s="347"/>
      <c r="AB38" s="347"/>
      <c r="AC38" s="347"/>
      <c r="AD38" s="448"/>
      <c r="AJ38" s="373"/>
      <c r="AK38" s="366"/>
      <c r="AL38" s="363"/>
      <c r="AM38" s="706"/>
    </row>
    <row r="39" spans="1:39" ht="27" thickBot="1" x14ac:dyDescent="0.3">
      <c r="A39" s="403"/>
      <c r="B39" s="412"/>
      <c r="C39" s="399"/>
      <c r="D39" s="399"/>
      <c r="E39" s="399"/>
      <c r="F39" s="430"/>
      <c r="G39" s="706"/>
      <c r="H39" s="182" t="s">
        <v>119</v>
      </c>
      <c r="I39" s="305"/>
      <c r="J39" s="182" t="s">
        <v>116</v>
      </c>
      <c r="K39" s="182"/>
      <c r="L39" s="182"/>
      <c r="M39" s="329"/>
      <c r="N39" s="329"/>
      <c r="O39" s="705"/>
      <c r="P39" s="705">
        <v>6000000</v>
      </c>
      <c r="Q39" s="705"/>
      <c r="R39" s="347">
        <v>1000</v>
      </c>
      <c r="S39" s="347">
        <v>1000</v>
      </c>
      <c r="T39" s="347">
        <v>1000</v>
      </c>
      <c r="U39" s="347">
        <v>1000</v>
      </c>
      <c r="V39" s="347">
        <v>1000</v>
      </c>
      <c r="W39" s="347">
        <v>1000</v>
      </c>
      <c r="X39" s="347"/>
      <c r="Y39" s="347"/>
      <c r="Z39" s="347"/>
      <c r="AA39" s="347"/>
      <c r="AB39" s="347"/>
      <c r="AC39" s="347"/>
      <c r="AD39" s="448"/>
      <c r="AJ39" s="373"/>
      <c r="AK39" s="366"/>
      <c r="AL39" s="363"/>
      <c r="AM39" s="706"/>
    </row>
    <row r="40" spans="1:39" ht="72.75" thickBot="1" x14ac:dyDescent="0.3">
      <c r="A40" s="403"/>
      <c r="B40" s="412"/>
      <c r="C40" s="399"/>
      <c r="D40" s="399"/>
      <c r="E40" s="399"/>
      <c r="F40" s="430"/>
      <c r="G40" s="706"/>
      <c r="H40" s="182" t="s">
        <v>115</v>
      </c>
      <c r="I40" s="305"/>
      <c r="J40" s="182"/>
      <c r="K40" s="182"/>
      <c r="L40" s="182"/>
      <c r="M40" s="329"/>
      <c r="N40" s="329"/>
      <c r="O40" s="705"/>
      <c r="P40" s="705">
        <v>10000000</v>
      </c>
      <c r="Q40" s="705">
        <v>8000000</v>
      </c>
      <c r="R40" s="347"/>
      <c r="S40" s="347">
        <v>4250</v>
      </c>
      <c r="T40" s="347"/>
      <c r="U40" s="347"/>
      <c r="V40" s="347">
        <v>4250</v>
      </c>
      <c r="W40" s="347"/>
      <c r="X40" s="347"/>
      <c r="Y40" s="347">
        <v>5250</v>
      </c>
      <c r="AA40" s="347"/>
      <c r="AB40" s="347">
        <v>4250</v>
      </c>
      <c r="AC40" s="347"/>
      <c r="AD40" s="448"/>
      <c r="AJ40" s="373"/>
      <c r="AK40" s="366"/>
      <c r="AL40" s="363"/>
      <c r="AM40" s="706"/>
    </row>
    <row r="41" spans="1:39" ht="69.75" customHeight="1" thickBot="1" x14ac:dyDescent="0.3">
      <c r="A41" s="403"/>
      <c r="B41" s="415"/>
      <c r="C41" s="400"/>
      <c r="D41" s="400"/>
      <c r="E41" s="400"/>
      <c r="F41" s="431"/>
      <c r="G41" s="709"/>
      <c r="H41" s="204" t="s">
        <v>76</v>
      </c>
      <c r="I41" s="308"/>
      <c r="J41" s="205" t="s">
        <v>85</v>
      </c>
      <c r="K41" s="205"/>
      <c r="L41" s="205" t="s">
        <v>97</v>
      </c>
      <c r="M41" s="330">
        <v>1</v>
      </c>
      <c r="N41" s="330">
        <v>1</v>
      </c>
      <c r="O41" s="705">
        <v>13783000</v>
      </c>
      <c r="P41" s="705">
        <v>10000000</v>
      </c>
      <c r="Q41" s="705">
        <v>31000000</v>
      </c>
      <c r="R41" s="347">
        <v>400</v>
      </c>
      <c r="S41" s="347">
        <v>1000</v>
      </c>
      <c r="T41" s="347">
        <v>400</v>
      </c>
      <c r="U41" s="347">
        <v>783</v>
      </c>
      <c r="V41" s="347">
        <v>400</v>
      </c>
      <c r="W41" s="347">
        <v>400</v>
      </c>
      <c r="X41" s="347">
        <v>31400</v>
      </c>
      <c r="Y41" s="347">
        <v>4000</v>
      </c>
      <c r="Z41" s="347">
        <v>4000</v>
      </c>
      <c r="AA41" s="347">
        <v>4000</v>
      </c>
      <c r="AB41" s="347">
        <v>4000</v>
      </c>
      <c r="AC41" s="347">
        <v>4000</v>
      </c>
      <c r="AD41" s="448"/>
      <c r="AJ41" s="374"/>
      <c r="AK41" s="367"/>
      <c r="AL41" s="364"/>
      <c r="AM41" s="706"/>
    </row>
    <row r="42" spans="1:39" ht="102" customHeight="1" thickBot="1" x14ac:dyDescent="0.3">
      <c r="A42" s="404"/>
      <c r="B42" s="401" t="s">
        <v>50</v>
      </c>
      <c r="C42" s="401" t="s">
        <v>35</v>
      </c>
      <c r="D42" s="406" t="s">
        <v>59</v>
      </c>
      <c r="E42" s="401" t="s">
        <v>36</v>
      </c>
      <c r="F42" s="432" t="s">
        <v>64</v>
      </c>
      <c r="G42" s="710"/>
      <c r="H42" s="406" t="s">
        <v>156</v>
      </c>
      <c r="I42" s="309"/>
      <c r="J42" s="206" t="s">
        <v>86</v>
      </c>
      <c r="K42" s="206"/>
      <c r="L42" s="207" t="s">
        <v>98</v>
      </c>
      <c r="M42" s="331">
        <v>0.7</v>
      </c>
      <c r="N42" s="331">
        <v>1</v>
      </c>
      <c r="O42" s="705">
        <v>35168134</v>
      </c>
      <c r="P42" s="705">
        <v>7000000</v>
      </c>
      <c r="Q42" s="705"/>
      <c r="R42" s="347">
        <f>7190+7500</f>
        <v>14690</v>
      </c>
      <c r="S42" s="347">
        <v>6390</v>
      </c>
      <c r="T42" s="347">
        <v>6390</v>
      </c>
      <c r="U42" s="347"/>
      <c r="V42" s="347"/>
      <c r="W42" s="347"/>
      <c r="X42" s="347"/>
      <c r="Y42" s="347">
        <v>2940</v>
      </c>
      <c r="Z42" s="347">
        <v>2940</v>
      </c>
      <c r="AA42" s="347">
        <v>2940</v>
      </c>
      <c r="AB42" s="347">
        <v>2940</v>
      </c>
      <c r="AC42" s="347">
        <v>2940</v>
      </c>
      <c r="AD42" s="448"/>
      <c r="AJ42" s="358">
        <v>37601250</v>
      </c>
      <c r="AK42" s="368">
        <f>23783442+13783442</f>
        <v>37566884</v>
      </c>
      <c r="AL42" s="370"/>
      <c r="AM42" s="352">
        <f>AJ42+AK42</f>
        <v>75168134</v>
      </c>
    </row>
    <row r="43" spans="1:39" ht="40.5" customHeight="1" thickBot="1" x14ac:dyDescent="0.3">
      <c r="A43" s="404"/>
      <c r="B43" s="399"/>
      <c r="C43" s="399"/>
      <c r="D43" s="407"/>
      <c r="E43" s="399"/>
      <c r="F43" s="433"/>
      <c r="G43" s="706"/>
      <c r="H43" s="407"/>
      <c r="I43" s="305"/>
      <c r="J43" s="193" t="s">
        <v>153</v>
      </c>
      <c r="K43" s="193"/>
      <c r="L43" s="202" t="s">
        <v>99</v>
      </c>
      <c r="M43" s="332">
        <v>90</v>
      </c>
      <c r="N43" s="332">
        <v>100</v>
      </c>
      <c r="O43" s="705"/>
      <c r="P43" s="705">
        <v>8000000</v>
      </c>
      <c r="Q43" s="705"/>
      <c r="R43" s="347"/>
      <c r="S43" s="347"/>
      <c r="T43" s="347">
        <v>4000</v>
      </c>
      <c r="U43" s="347">
        <v>4000</v>
      </c>
      <c r="V43" s="347"/>
      <c r="W43" s="347"/>
      <c r="X43" s="347"/>
      <c r="Y43" s="347"/>
      <c r="Z43" s="347"/>
      <c r="AA43" s="347"/>
      <c r="AB43" s="347"/>
      <c r="AC43" s="347"/>
      <c r="AD43" s="448"/>
      <c r="AJ43" s="366"/>
      <c r="AK43" s="369"/>
      <c r="AL43" s="371"/>
      <c r="AM43" s="353"/>
    </row>
    <row r="44" spans="1:39" ht="93" customHeight="1" thickBot="1" x14ac:dyDescent="0.3">
      <c r="A44" s="404"/>
      <c r="B44" s="399"/>
      <c r="C44" s="399"/>
      <c r="D44" s="407"/>
      <c r="E44" s="399"/>
      <c r="F44" s="433"/>
      <c r="G44" s="706"/>
      <c r="H44" s="407"/>
      <c r="I44" s="305"/>
      <c r="J44" s="711" t="s">
        <v>87</v>
      </c>
      <c r="K44" s="711"/>
      <c r="L44" s="182" t="s">
        <v>100</v>
      </c>
      <c r="M44" s="332"/>
      <c r="N44" s="332"/>
      <c r="O44" s="705">
        <v>5000000</v>
      </c>
      <c r="P44" s="705"/>
      <c r="Q44" s="705"/>
      <c r="R44" s="347"/>
      <c r="S44" s="347"/>
      <c r="T44" s="347">
        <v>2500</v>
      </c>
      <c r="U44" s="347">
        <v>2500</v>
      </c>
      <c r="V44" s="347"/>
      <c r="W44" s="347"/>
      <c r="X44" s="347"/>
      <c r="Y44" s="347"/>
      <c r="Z44" s="347"/>
      <c r="AA44" s="347"/>
      <c r="AB44" s="347"/>
      <c r="AC44" s="347"/>
      <c r="AD44" s="448"/>
      <c r="AJ44" s="366"/>
      <c r="AK44" s="369"/>
      <c r="AL44" s="371"/>
      <c r="AM44" s="353"/>
    </row>
    <row r="45" spans="1:39" ht="48.75" thickBot="1" x14ac:dyDescent="0.3">
      <c r="A45" s="404"/>
      <c r="B45" s="399"/>
      <c r="C45" s="399"/>
      <c r="D45" s="407"/>
      <c r="E45" s="399"/>
      <c r="F45" s="433"/>
      <c r="G45" s="706"/>
      <c r="H45" s="407"/>
      <c r="I45" s="305"/>
      <c r="J45" s="193" t="s">
        <v>88</v>
      </c>
      <c r="K45" s="193"/>
      <c r="L45" s="182" t="s">
        <v>101</v>
      </c>
      <c r="M45" s="333">
        <v>1</v>
      </c>
      <c r="N45" s="333">
        <v>1</v>
      </c>
      <c r="O45" s="705"/>
      <c r="P45" s="705"/>
      <c r="Q45" s="705"/>
      <c r="R45" s="347"/>
      <c r="S45" s="347"/>
      <c r="T45" s="347"/>
      <c r="U45" s="347"/>
      <c r="V45" s="347"/>
      <c r="W45" s="347"/>
      <c r="X45" s="347"/>
      <c r="Y45" s="347"/>
      <c r="Z45" s="347"/>
      <c r="AA45" s="347"/>
      <c r="AB45" s="347"/>
      <c r="AC45" s="347"/>
      <c r="AD45" s="448"/>
      <c r="AJ45" s="366"/>
      <c r="AK45" s="369"/>
      <c r="AL45" s="371"/>
      <c r="AM45" s="353"/>
    </row>
    <row r="46" spans="1:39" ht="60" customHeight="1" thickBot="1" x14ac:dyDescent="0.3">
      <c r="A46" s="404"/>
      <c r="B46" s="399"/>
      <c r="C46" s="399"/>
      <c r="D46" s="407"/>
      <c r="E46" s="399"/>
      <c r="F46" s="433"/>
      <c r="G46" s="706"/>
      <c r="H46" s="407"/>
      <c r="I46" s="305"/>
      <c r="J46" s="193" t="s">
        <v>89</v>
      </c>
      <c r="K46" s="193"/>
      <c r="L46" s="182" t="s">
        <v>102</v>
      </c>
      <c r="M46" s="332">
        <v>100</v>
      </c>
      <c r="N46" s="332">
        <v>100</v>
      </c>
      <c r="O46" s="705"/>
      <c r="P46" s="705"/>
      <c r="Q46" s="705"/>
      <c r="R46" s="347"/>
      <c r="S46" s="347"/>
      <c r="T46" s="347"/>
      <c r="U46" s="347"/>
      <c r="V46" s="347"/>
      <c r="W46" s="347"/>
      <c r="X46" s="347"/>
      <c r="Y46" s="347"/>
      <c r="Z46" s="347"/>
      <c r="AA46" s="347"/>
      <c r="AB46" s="347"/>
      <c r="AC46" s="347"/>
      <c r="AD46" s="448"/>
      <c r="AJ46" s="366"/>
      <c r="AK46" s="369"/>
      <c r="AL46" s="371"/>
      <c r="AM46" s="353"/>
    </row>
    <row r="47" spans="1:39" ht="60.75" thickBot="1" x14ac:dyDescent="0.3">
      <c r="A47" s="405"/>
      <c r="B47" s="400"/>
      <c r="C47" s="400"/>
      <c r="D47" s="408"/>
      <c r="E47" s="400"/>
      <c r="F47" s="434"/>
      <c r="G47" s="706"/>
      <c r="H47" s="408"/>
      <c r="I47" s="305"/>
      <c r="J47" s="196" t="s">
        <v>90</v>
      </c>
      <c r="K47" s="196"/>
      <c r="L47" s="204" t="s">
        <v>103</v>
      </c>
      <c r="M47" s="332">
        <v>30</v>
      </c>
      <c r="N47" s="332">
        <v>60</v>
      </c>
      <c r="O47" s="705">
        <v>20000000</v>
      </c>
      <c r="P47" s="705"/>
      <c r="Q47" s="705"/>
      <c r="R47" s="347"/>
      <c r="S47" s="347"/>
      <c r="T47" s="347">
        <v>20000</v>
      </c>
      <c r="U47" s="347"/>
      <c r="V47" s="347"/>
      <c r="W47" s="347"/>
      <c r="X47" s="347"/>
      <c r="Y47" s="347"/>
      <c r="Z47" s="347"/>
      <c r="AA47" s="347"/>
      <c r="AB47" s="347"/>
      <c r="AC47" s="347"/>
      <c r="AD47" s="448"/>
      <c r="AJ47" s="367"/>
      <c r="AK47" s="369"/>
      <c r="AL47" s="371"/>
      <c r="AM47" s="354"/>
    </row>
    <row r="48" spans="1:39" ht="68.25" customHeight="1" thickBot="1" x14ac:dyDescent="0.3">
      <c r="A48" s="712"/>
      <c r="B48" s="422"/>
      <c r="C48" s="425" t="s">
        <v>35</v>
      </c>
      <c r="D48" s="418" t="s">
        <v>60</v>
      </c>
      <c r="E48" s="427"/>
      <c r="F48" s="435" t="s">
        <v>65</v>
      </c>
      <c r="G48" s="706"/>
      <c r="H48" s="208" t="s">
        <v>77</v>
      </c>
      <c r="I48" s="305"/>
      <c r="J48" s="658" t="s">
        <v>91</v>
      </c>
      <c r="K48" s="209"/>
      <c r="L48" s="210" t="s">
        <v>104</v>
      </c>
      <c r="M48" s="325">
        <v>3</v>
      </c>
      <c r="N48" s="325">
        <v>6</v>
      </c>
      <c r="O48" s="705">
        <v>13783442</v>
      </c>
      <c r="P48" s="705">
        <v>8000000</v>
      </c>
      <c r="Q48" s="705"/>
      <c r="R48" s="347"/>
      <c r="S48" s="347"/>
      <c r="T48" s="347">
        <v>21000</v>
      </c>
      <c r="U48" s="347"/>
      <c r="V48" s="347"/>
      <c r="W48" s="347"/>
      <c r="X48" s="347"/>
      <c r="Y48" s="347"/>
      <c r="Z48" s="347"/>
      <c r="AA48" s="347"/>
      <c r="AB48" s="347"/>
      <c r="AC48" s="347"/>
      <c r="AD48" s="448"/>
      <c r="AJ48" s="358">
        <v>13783442</v>
      </c>
      <c r="AK48" s="358">
        <v>13000000</v>
      </c>
      <c r="AL48" s="459"/>
      <c r="AM48" s="352">
        <f>AJ48+AK48</f>
        <v>26783442</v>
      </c>
    </row>
    <row r="49" spans="1:39" ht="71.25" customHeight="1" thickBot="1" x14ac:dyDescent="0.3">
      <c r="A49" s="712"/>
      <c r="B49" s="423"/>
      <c r="C49" s="426"/>
      <c r="D49" s="419"/>
      <c r="E49" s="428"/>
      <c r="F49" s="436"/>
      <c r="G49" s="706"/>
      <c r="H49" s="211" t="s">
        <v>78</v>
      </c>
      <c r="I49" s="305"/>
      <c r="J49" s="659"/>
      <c r="K49" s="212"/>
      <c r="L49" s="213" t="s">
        <v>105</v>
      </c>
      <c r="M49" s="325">
        <v>8</v>
      </c>
      <c r="N49" s="325">
        <v>8</v>
      </c>
      <c r="O49" s="705"/>
      <c r="P49" s="705">
        <v>5000000</v>
      </c>
      <c r="Q49" s="705"/>
      <c r="R49" s="347"/>
      <c r="S49" s="347"/>
      <c r="T49" s="347">
        <v>2500</v>
      </c>
      <c r="U49" s="347"/>
      <c r="V49" s="347"/>
      <c r="W49" s="347">
        <v>2500</v>
      </c>
      <c r="X49" s="347"/>
      <c r="Y49" s="347"/>
      <c r="Z49" s="347"/>
      <c r="AA49" s="347"/>
      <c r="AB49" s="347"/>
      <c r="AC49" s="347"/>
      <c r="AD49" s="448"/>
      <c r="AJ49" s="367"/>
      <c r="AK49" s="367"/>
      <c r="AL49" s="459"/>
      <c r="AM49" s="354"/>
    </row>
    <row r="50" spans="1:39" ht="67.5" customHeight="1" thickBot="1" x14ac:dyDescent="0.3">
      <c r="A50" s="712"/>
      <c r="B50" s="414" t="s">
        <v>51</v>
      </c>
      <c r="C50" s="389" t="s">
        <v>52</v>
      </c>
      <c r="D50" s="420" t="s">
        <v>61</v>
      </c>
      <c r="E50" s="389" t="s">
        <v>53</v>
      </c>
      <c r="F50" s="437" t="s">
        <v>66</v>
      </c>
      <c r="G50" s="706"/>
      <c r="H50" s="420" t="s">
        <v>79</v>
      </c>
      <c r="I50" s="305"/>
      <c r="J50" s="206" t="s">
        <v>92</v>
      </c>
      <c r="K50" s="206"/>
      <c r="L50" s="207" t="s">
        <v>106</v>
      </c>
      <c r="M50" s="325">
        <v>1</v>
      </c>
      <c r="N50" s="325">
        <v>1</v>
      </c>
      <c r="O50" s="705">
        <v>33626000</v>
      </c>
      <c r="P50" s="705">
        <v>3783442</v>
      </c>
      <c r="Q50" s="705"/>
      <c r="R50" s="347"/>
      <c r="S50" s="347"/>
      <c r="T50" s="347"/>
      <c r="U50" s="347"/>
      <c r="V50" s="347"/>
      <c r="W50" s="347"/>
      <c r="X50" s="347"/>
      <c r="Y50" s="347"/>
      <c r="Z50" s="347"/>
      <c r="AA50" s="347">
        <v>2020</v>
      </c>
      <c r="AB50" s="347">
        <v>2020</v>
      </c>
      <c r="AC50" s="347">
        <v>2020</v>
      </c>
      <c r="AD50" s="448"/>
      <c r="AJ50" s="358">
        <v>33626000</v>
      </c>
      <c r="AK50" s="365">
        <v>13783442</v>
      </c>
      <c r="AL50" s="459"/>
      <c r="AM50" s="352">
        <f>AJ50+AK50</f>
        <v>47409442</v>
      </c>
    </row>
    <row r="51" spans="1:39" ht="86.25" customHeight="1" thickBot="1" x14ac:dyDescent="0.3">
      <c r="A51" s="712"/>
      <c r="B51" s="424"/>
      <c r="C51" s="421"/>
      <c r="D51" s="421"/>
      <c r="E51" s="421"/>
      <c r="F51" s="438"/>
      <c r="G51" s="706"/>
      <c r="H51" s="421"/>
      <c r="I51" s="305"/>
      <c r="J51" s="214" t="s">
        <v>93</v>
      </c>
      <c r="K51" s="214"/>
      <c r="L51" s="209" t="s">
        <v>107</v>
      </c>
      <c r="M51" s="325">
        <v>50</v>
      </c>
      <c r="N51" s="325">
        <v>100</v>
      </c>
      <c r="O51" s="705"/>
      <c r="P51" s="705">
        <v>10000000</v>
      </c>
      <c r="Q51" s="705"/>
      <c r="R51" s="347"/>
      <c r="S51" s="347"/>
      <c r="T51" s="347">
        <v>10000</v>
      </c>
      <c r="U51" s="347"/>
      <c r="V51" s="347"/>
      <c r="W51" s="347"/>
      <c r="X51" s="347"/>
      <c r="Y51" s="347"/>
      <c r="Z51" s="347"/>
      <c r="AA51" s="347"/>
      <c r="AB51" s="347"/>
      <c r="AC51" s="347"/>
      <c r="AD51" s="448"/>
      <c r="AJ51" s="367"/>
      <c r="AK51" s="460"/>
      <c r="AL51" s="459"/>
      <c r="AM51" s="354"/>
    </row>
    <row r="52" spans="1:39" ht="43.5" customHeight="1" thickBot="1" x14ac:dyDescent="0.3">
      <c r="A52" s="416" t="s">
        <v>54</v>
      </c>
      <c r="B52" s="713" t="s">
        <v>55</v>
      </c>
      <c r="C52" s="409" t="s">
        <v>56</v>
      </c>
      <c r="D52" s="409" t="s">
        <v>62</v>
      </c>
      <c r="E52" s="409" t="s">
        <v>57</v>
      </c>
      <c r="F52" s="409" t="s">
        <v>67</v>
      </c>
      <c r="G52" s="709"/>
      <c r="H52" s="215" t="s">
        <v>80</v>
      </c>
      <c r="I52" s="308"/>
      <c r="J52" s="409" t="s">
        <v>94</v>
      </c>
      <c r="K52" s="745"/>
      <c r="L52" s="409" t="s">
        <v>108</v>
      </c>
      <c r="M52" s="334"/>
      <c r="N52" s="334"/>
      <c r="O52" s="705">
        <f>13783442-9000000</f>
        <v>4783442</v>
      </c>
      <c r="P52" s="705"/>
      <c r="Q52" s="705"/>
      <c r="R52" s="347">
        <v>400</v>
      </c>
      <c r="S52" s="347">
        <v>400</v>
      </c>
      <c r="T52" s="347">
        <v>400</v>
      </c>
      <c r="U52" s="347">
        <v>400</v>
      </c>
      <c r="V52" s="347">
        <v>400</v>
      </c>
      <c r="W52" s="347">
        <v>400</v>
      </c>
      <c r="X52" s="347">
        <v>400</v>
      </c>
      <c r="Y52" s="347">
        <v>400</v>
      </c>
      <c r="Z52" s="347">
        <v>400</v>
      </c>
      <c r="AA52" s="347">
        <v>400</v>
      </c>
      <c r="AB52" s="347">
        <v>400</v>
      </c>
      <c r="AC52" s="347">
        <v>370</v>
      </c>
      <c r="AD52" s="448"/>
      <c r="AJ52" s="464"/>
      <c r="AK52" s="365">
        <v>13783442</v>
      </c>
      <c r="AL52" s="459"/>
      <c r="AM52" s="365">
        <v>13783442</v>
      </c>
    </row>
    <row r="53" spans="1:39" ht="36.75" thickBot="1" x14ac:dyDescent="0.3">
      <c r="A53" s="417"/>
      <c r="B53" s="711"/>
      <c r="C53" s="407"/>
      <c r="D53" s="407"/>
      <c r="E53" s="407"/>
      <c r="F53" s="407"/>
      <c r="H53" s="202" t="s">
        <v>81</v>
      </c>
      <c r="J53" s="407"/>
      <c r="K53" s="746"/>
      <c r="L53" s="407"/>
      <c r="M53" s="334"/>
      <c r="N53" s="334"/>
      <c r="O53" s="705">
        <v>9000000</v>
      </c>
      <c r="P53" s="705"/>
      <c r="Q53" s="705"/>
      <c r="R53" s="347"/>
      <c r="S53" s="347">
        <v>9000</v>
      </c>
      <c r="T53" s="347"/>
      <c r="U53" s="347"/>
      <c r="V53" s="347"/>
      <c r="W53" s="347"/>
      <c r="X53" s="347"/>
      <c r="Y53" s="347"/>
      <c r="Z53" s="347"/>
      <c r="AA53" s="347"/>
      <c r="AB53" s="347"/>
      <c r="AC53" s="347"/>
      <c r="AD53" s="448"/>
      <c r="AJ53" s="355"/>
      <c r="AK53" s="361"/>
      <c r="AL53" s="370"/>
      <c r="AM53" s="361"/>
    </row>
    <row r="54" spans="1:39" ht="72.75" thickBot="1" x14ac:dyDescent="0.3">
      <c r="A54" s="416" t="s">
        <v>33</v>
      </c>
      <c r="B54" s="409" t="s">
        <v>34</v>
      </c>
      <c r="C54" s="454" t="s">
        <v>121</v>
      </c>
      <c r="D54" s="454" t="s">
        <v>36</v>
      </c>
      <c r="E54" s="454" t="s">
        <v>122</v>
      </c>
      <c r="F54" s="454" t="s">
        <v>123</v>
      </c>
      <c r="G54" s="461">
        <v>4.8000000000000001E-2</v>
      </c>
      <c r="H54" s="216" t="s">
        <v>124</v>
      </c>
      <c r="I54" s="310"/>
      <c r="J54" s="217" t="s">
        <v>125</v>
      </c>
      <c r="K54" s="217"/>
      <c r="L54" s="218" t="s">
        <v>126</v>
      </c>
      <c r="M54" s="219">
        <v>0.2</v>
      </c>
      <c r="N54" s="219">
        <v>0.45</v>
      </c>
      <c r="O54" s="705"/>
      <c r="P54" s="705">
        <v>20000000</v>
      </c>
      <c r="Q54" s="705"/>
      <c r="R54" s="347">
        <v>2333</v>
      </c>
      <c r="S54" s="347">
        <v>2333</v>
      </c>
      <c r="T54" s="347">
        <v>2333</v>
      </c>
      <c r="U54" s="347"/>
      <c r="V54" s="347"/>
      <c r="W54" s="347"/>
      <c r="X54" s="347"/>
      <c r="Y54" s="347"/>
      <c r="Z54" s="347">
        <v>2940</v>
      </c>
      <c r="AA54" s="347">
        <v>2940</v>
      </c>
      <c r="AB54" s="347">
        <v>2940</v>
      </c>
      <c r="AC54" s="347">
        <v>2940</v>
      </c>
      <c r="AD54" s="448"/>
      <c r="AJ54" s="465">
        <v>50000000</v>
      </c>
      <c r="AK54" s="358">
        <v>23783442</v>
      </c>
      <c r="AL54" s="355"/>
      <c r="AM54" s="352">
        <f>AJ54+AK54</f>
        <v>73783442</v>
      </c>
    </row>
    <row r="55" spans="1:39" ht="72.75" thickBot="1" x14ac:dyDescent="0.3">
      <c r="A55" s="417"/>
      <c r="B55" s="407"/>
      <c r="C55" s="455"/>
      <c r="D55" s="455"/>
      <c r="E55" s="455"/>
      <c r="F55" s="455"/>
      <c r="G55" s="462"/>
      <c r="H55" s="220" t="s">
        <v>128</v>
      </c>
      <c r="I55" s="311"/>
      <c r="J55" s="221" t="s">
        <v>125</v>
      </c>
      <c r="K55" s="221"/>
      <c r="L55" s="222" t="s">
        <v>126</v>
      </c>
      <c r="M55" s="223">
        <v>0.2</v>
      </c>
      <c r="N55" s="223">
        <v>0.45</v>
      </c>
      <c r="O55" s="705">
        <v>9163000</v>
      </c>
      <c r="P55" s="705"/>
      <c r="Q55" s="705"/>
      <c r="R55" s="347">
        <v>3333</v>
      </c>
      <c r="S55" s="347"/>
      <c r="T55" s="347">
        <v>1166</v>
      </c>
      <c r="U55" s="347"/>
      <c r="V55" s="347">
        <v>1166</v>
      </c>
      <c r="W55" s="347"/>
      <c r="X55" s="347">
        <v>1166</v>
      </c>
      <c r="Y55" s="347"/>
      <c r="Z55" s="347">
        <v>1166</v>
      </c>
      <c r="AA55" s="347"/>
      <c r="AB55" s="347">
        <v>1166</v>
      </c>
      <c r="AC55" s="347"/>
      <c r="AD55" s="448"/>
      <c r="AJ55" s="466"/>
      <c r="AK55" s="366"/>
      <c r="AL55" s="356"/>
      <c r="AM55" s="353"/>
    </row>
    <row r="56" spans="1:39" ht="96.75" thickBot="1" x14ac:dyDescent="0.3">
      <c r="A56" s="417"/>
      <c r="B56" s="407"/>
      <c r="C56" s="455"/>
      <c r="D56" s="455"/>
      <c r="E56" s="455"/>
      <c r="F56" s="455"/>
      <c r="G56" s="462"/>
      <c r="H56" s="220" t="s">
        <v>129</v>
      </c>
      <c r="I56" s="311"/>
      <c r="J56" s="221" t="s">
        <v>130</v>
      </c>
      <c r="K56" s="221"/>
      <c r="L56" s="222" t="s">
        <v>131</v>
      </c>
      <c r="M56" s="224">
        <v>4</v>
      </c>
      <c r="N56" s="224">
        <v>4</v>
      </c>
      <c r="O56" s="705">
        <v>900000</v>
      </c>
      <c r="P56" s="705"/>
      <c r="Q56" s="705"/>
      <c r="R56" s="347"/>
      <c r="S56" s="347"/>
      <c r="T56" s="347">
        <v>900</v>
      </c>
      <c r="U56" s="347"/>
      <c r="V56" s="347"/>
      <c r="W56" s="347"/>
      <c r="X56" s="347"/>
      <c r="Y56" s="347"/>
      <c r="Z56" s="347"/>
      <c r="AA56" s="347"/>
      <c r="AB56" s="347"/>
      <c r="AC56" s="347"/>
      <c r="AD56" s="448"/>
      <c r="AJ56" s="466"/>
      <c r="AK56" s="366"/>
      <c r="AL56" s="356"/>
      <c r="AM56" s="353"/>
    </row>
    <row r="57" spans="1:39" ht="96.75" thickBot="1" x14ac:dyDescent="0.3">
      <c r="A57" s="417"/>
      <c r="B57" s="407"/>
      <c r="C57" s="455"/>
      <c r="D57" s="455"/>
      <c r="E57" s="455"/>
      <c r="F57" s="455"/>
      <c r="G57" s="462"/>
      <c r="H57" s="220" t="s">
        <v>132</v>
      </c>
      <c r="I57" s="311"/>
      <c r="J57" s="221" t="s">
        <v>130</v>
      </c>
      <c r="K57" s="221"/>
      <c r="L57" s="222" t="s">
        <v>131</v>
      </c>
      <c r="M57" s="224">
        <v>4</v>
      </c>
      <c r="N57" s="224">
        <v>4</v>
      </c>
      <c r="O57" s="705"/>
      <c r="P57" s="705"/>
      <c r="Q57" s="705"/>
      <c r="R57" s="347"/>
      <c r="S57" s="347"/>
      <c r="T57" s="347"/>
      <c r="U57" s="347"/>
      <c r="V57" s="347"/>
      <c r="W57" s="347"/>
      <c r="X57" s="347"/>
      <c r="Y57" s="347"/>
      <c r="Z57" s="347"/>
      <c r="AA57" s="347"/>
      <c r="AB57" s="347"/>
      <c r="AC57" s="347"/>
      <c r="AD57" s="448"/>
      <c r="AJ57" s="466"/>
      <c r="AK57" s="366"/>
      <c r="AL57" s="356"/>
      <c r="AM57" s="353"/>
    </row>
    <row r="58" spans="1:39" ht="96.75" thickBot="1" x14ac:dyDescent="0.3">
      <c r="A58" s="417"/>
      <c r="B58" s="407"/>
      <c r="C58" s="455"/>
      <c r="D58" s="455"/>
      <c r="E58" s="455"/>
      <c r="F58" s="455"/>
      <c r="G58" s="462"/>
      <c r="H58" s="220" t="s">
        <v>133</v>
      </c>
      <c r="I58" s="311"/>
      <c r="J58" s="221" t="s">
        <v>130</v>
      </c>
      <c r="K58" s="221"/>
      <c r="L58" s="222" t="s">
        <v>131</v>
      </c>
      <c r="M58" s="224">
        <v>4</v>
      </c>
      <c r="N58" s="224">
        <v>4</v>
      </c>
      <c r="O58" s="705"/>
      <c r="P58" s="705"/>
      <c r="Q58" s="705"/>
      <c r="R58" s="347"/>
      <c r="S58" s="347"/>
      <c r="T58" s="347"/>
      <c r="U58" s="347"/>
      <c r="V58" s="347"/>
      <c r="W58" s="347"/>
      <c r="X58" s="347"/>
      <c r="Y58" s="347"/>
      <c r="Z58" s="347"/>
      <c r="AA58" s="347"/>
      <c r="AB58" s="347"/>
      <c r="AC58" s="347"/>
      <c r="AD58" s="448"/>
      <c r="AJ58" s="466"/>
      <c r="AK58" s="366"/>
      <c r="AL58" s="356"/>
      <c r="AM58" s="353"/>
    </row>
    <row r="59" spans="1:39" ht="60.75" thickBot="1" x14ac:dyDescent="0.3">
      <c r="A59" s="417"/>
      <c r="B59" s="407"/>
      <c r="C59" s="455"/>
      <c r="D59" s="455"/>
      <c r="E59" s="455"/>
      <c r="F59" s="455"/>
      <c r="G59" s="462"/>
      <c r="H59" s="220" t="s">
        <v>134</v>
      </c>
      <c r="I59" s="311"/>
      <c r="J59" s="221" t="s">
        <v>135</v>
      </c>
      <c r="K59" s="221"/>
      <c r="L59" s="222" t="s">
        <v>136</v>
      </c>
      <c r="M59" s="223">
        <v>1</v>
      </c>
      <c r="N59" s="223">
        <v>1</v>
      </c>
      <c r="O59" s="705">
        <v>2000000</v>
      </c>
      <c r="P59" s="705"/>
      <c r="Q59" s="705"/>
      <c r="R59" s="347"/>
      <c r="S59" s="347"/>
      <c r="T59" s="347">
        <v>2000</v>
      </c>
      <c r="U59" s="347"/>
      <c r="V59" s="347"/>
      <c r="W59" s="347"/>
      <c r="X59" s="347"/>
      <c r="Y59" s="347"/>
      <c r="Z59" s="347"/>
      <c r="AA59" s="347"/>
      <c r="AB59" s="347"/>
      <c r="AC59" s="347"/>
      <c r="AD59" s="448"/>
      <c r="AJ59" s="466"/>
      <c r="AK59" s="366"/>
      <c r="AL59" s="356"/>
      <c r="AM59" s="353"/>
    </row>
    <row r="60" spans="1:39" ht="72.75" thickBot="1" x14ac:dyDescent="0.3">
      <c r="A60" s="417"/>
      <c r="B60" s="407"/>
      <c r="C60" s="455"/>
      <c r="D60" s="455"/>
      <c r="E60" s="455"/>
      <c r="F60" s="455"/>
      <c r="G60" s="462"/>
      <c r="H60" s="220" t="s">
        <v>137</v>
      </c>
      <c r="I60" s="311"/>
      <c r="J60" s="221" t="s">
        <v>138</v>
      </c>
      <c r="K60" s="221"/>
      <c r="L60" s="222" t="s">
        <v>139</v>
      </c>
      <c r="M60" s="224">
        <v>0</v>
      </c>
      <c r="N60" s="224">
        <v>1</v>
      </c>
      <c r="O60" s="705"/>
      <c r="P60" s="705">
        <v>1000000</v>
      </c>
      <c r="Q60" s="705"/>
      <c r="R60" s="347"/>
      <c r="S60" s="347"/>
      <c r="T60" s="347">
        <v>1000</v>
      </c>
      <c r="U60" s="347"/>
      <c r="V60" s="347"/>
      <c r="W60" s="347"/>
      <c r="X60" s="347"/>
      <c r="Y60" s="347"/>
      <c r="Z60" s="347"/>
      <c r="AA60" s="347"/>
      <c r="AB60" s="347"/>
      <c r="AC60" s="347"/>
      <c r="AD60" s="448"/>
      <c r="AJ60" s="466"/>
      <c r="AK60" s="366"/>
      <c r="AL60" s="356"/>
      <c r="AM60" s="353"/>
    </row>
    <row r="61" spans="1:39" ht="72.75" thickBot="1" x14ac:dyDescent="0.3">
      <c r="A61" s="417"/>
      <c r="B61" s="407"/>
      <c r="C61" s="455"/>
      <c r="D61" s="455"/>
      <c r="E61" s="455"/>
      <c r="F61" s="455"/>
      <c r="G61" s="462"/>
      <c r="H61" s="220" t="s">
        <v>140</v>
      </c>
      <c r="I61" s="311"/>
      <c r="J61" s="221" t="s">
        <v>141</v>
      </c>
      <c r="K61" s="221"/>
      <c r="L61" s="222" t="s">
        <v>142</v>
      </c>
      <c r="M61" s="224">
        <v>4</v>
      </c>
      <c r="N61" s="224">
        <v>4</v>
      </c>
      <c r="O61" s="705"/>
      <c r="P61" s="705">
        <v>3000000</v>
      </c>
      <c r="Q61" s="705"/>
      <c r="R61" s="347"/>
      <c r="S61" s="347"/>
      <c r="T61" s="347">
        <v>1000</v>
      </c>
      <c r="U61" s="347"/>
      <c r="V61" s="347"/>
      <c r="W61" s="347">
        <v>1000</v>
      </c>
      <c r="X61" s="347"/>
      <c r="Y61" s="347"/>
      <c r="Z61" s="347"/>
      <c r="AA61" s="347">
        <v>1000</v>
      </c>
      <c r="AB61" s="347"/>
      <c r="AC61" s="347"/>
      <c r="AD61" s="448"/>
      <c r="AJ61" s="466"/>
      <c r="AK61" s="366"/>
      <c r="AL61" s="356"/>
      <c r="AM61" s="353"/>
    </row>
    <row r="62" spans="1:39" ht="96.75" thickBot="1" x14ac:dyDescent="0.3">
      <c r="A62" s="417"/>
      <c r="B62" s="407"/>
      <c r="C62" s="455"/>
      <c r="D62" s="455"/>
      <c r="E62" s="455"/>
      <c r="F62" s="455"/>
      <c r="G62" s="462"/>
      <c r="H62" s="220" t="s">
        <v>143</v>
      </c>
      <c r="I62" s="311"/>
      <c r="J62" s="221" t="s">
        <v>144</v>
      </c>
      <c r="K62" s="221"/>
      <c r="L62" s="222" t="s">
        <v>145</v>
      </c>
      <c r="M62" s="223">
        <v>0.3</v>
      </c>
      <c r="N62" s="223">
        <v>0.6</v>
      </c>
      <c r="O62" s="705">
        <v>12000000</v>
      </c>
      <c r="P62" s="705">
        <v>13000000</v>
      </c>
      <c r="Q62" s="705"/>
      <c r="R62" s="347">
        <v>12000</v>
      </c>
      <c r="S62" s="347">
        <v>13000</v>
      </c>
      <c r="T62" s="347"/>
      <c r="U62" s="347"/>
      <c r="V62" s="347"/>
      <c r="W62" s="347"/>
      <c r="X62" s="347"/>
      <c r="Y62" s="347"/>
      <c r="Z62" s="347"/>
      <c r="AA62" s="347"/>
      <c r="AB62" s="347"/>
      <c r="AC62" s="347"/>
      <c r="AD62" s="448"/>
      <c r="AJ62" s="466"/>
      <c r="AK62" s="366"/>
      <c r="AL62" s="356"/>
      <c r="AM62" s="353"/>
    </row>
    <row r="63" spans="1:39" ht="120.75" thickBot="1" x14ac:dyDescent="0.3">
      <c r="A63" s="417"/>
      <c r="B63" s="407"/>
      <c r="C63" s="455"/>
      <c r="D63" s="455"/>
      <c r="E63" s="455"/>
      <c r="F63" s="455"/>
      <c r="G63" s="462"/>
      <c r="H63" s="656" t="s">
        <v>146</v>
      </c>
      <c r="I63" s="311"/>
      <c r="J63" s="221" t="s">
        <v>147</v>
      </c>
      <c r="K63" s="221"/>
      <c r="L63" s="222" t="s">
        <v>148</v>
      </c>
      <c r="M63" s="223">
        <v>0.3</v>
      </c>
      <c r="N63" s="223">
        <v>0.5</v>
      </c>
      <c r="O63" s="705"/>
      <c r="P63" s="705">
        <v>783000</v>
      </c>
      <c r="Q63" s="705"/>
      <c r="R63" s="347"/>
      <c r="S63" s="347"/>
      <c r="T63" s="347"/>
      <c r="U63" s="347"/>
      <c r="V63" s="347"/>
      <c r="W63" s="347"/>
      <c r="X63" s="347"/>
      <c r="Y63" s="347"/>
      <c r="Z63" s="347"/>
      <c r="AA63" s="347"/>
      <c r="AB63" s="347"/>
      <c r="AC63" s="347"/>
      <c r="AD63" s="448"/>
      <c r="AJ63" s="466"/>
      <c r="AK63" s="366"/>
      <c r="AL63" s="356"/>
      <c r="AM63" s="353"/>
    </row>
    <row r="64" spans="1:39" ht="108.75" thickBot="1" x14ac:dyDescent="0.3">
      <c r="A64" s="417"/>
      <c r="B64" s="407"/>
      <c r="C64" s="455"/>
      <c r="D64" s="455"/>
      <c r="E64" s="455"/>
      <c r="F64" s="455"/>
      <c r="G64" s="462"/>
      <c r="H64" s="656"/>
      <c r="I64" s="311"/>
      <c r="J64" s="221" t="s">
        <v>149</v>
      </c>
      <c r="K64" s="221"/>
      <c r="L64" s="222" t="s">
        <v>150</v>
      </c>
      <c r="M64" s="223">
        <v>0.32</v>
      </c>
      <c r="N64" s="223">
        <v>0.42</v>
      </c>
      <c r="O64" s="705"/>
      <c r="P64" s="705"/>
      <c r="Q64" s="705"/>
      <c r="R64" s="347"/>
      <c r="S64" s="347"/>
      <c r="T64" s="347"/>
      <c r="U64" s="347"/>
      <c r="V64" s="347"/>
      <c r="W64" s="347"/>
      <c r="X64" s="347"/>
      <c r="Y64" s="347"/>
      <c r="Z64" s="347"/>
      <c r="AA64" s="347"/>
      <c r="AB64" s="347"/>
      <c r="AC64" s="347"/>
      <c r="AD64" s="448"/>
      <c r="AJ64" s="466"/>
      <c r="AK64" s="366"/>
      <c r="AL64" s="356"/>
      <c r="AM64" s="353"/>
    </row>
    <row r="65" spans="1:39" ht="120.75" thickBot="1" x14ac:dyDescent="0.3">
      <c r="A65" s="417"/>
      <c r="B65" s="407"/>
      <c r="C65" s="455"/>
      <c r="D65" s="455"/>
      <c r="E65" s="455"/>
      <c r="F65" s="455"/>
      <c r="G65" s="462"/>
      <c r="H65" s="656" t="s">
        <v>151</v>
      </c>
      <c r="I65" s="311"/>
      <c r="J65" s="221" t="s">
        <v>147</v>
      </c>
      <c r="K65" s="221"/>
      <c r="L65" s="222" t="s">
        <v>148</v>
      </c>
      <c r="M65" s="223">
        <v>0.3</v>
      </c>
      <c r="N65" s="223">
        <v>0.42</v>
      </c>
      <c r="O65" s="705"/>
      <c r="P65" s="705">
        <v>12000000</v>
      </c>
      <c r="Q65" s="705"/>
      <c r="R65" s="347"/>
      <c r="S65" s="347"/>
      <c r="T65" s="347">
        <v>12000</v>
      </c>
      <c r="U65" s="347"/>
      <c r="V65" s="347"/>
      <c r="W65" s="347"/>
      <c r="X65" s="347"/>
      <c r="Y65" s="347"/>
      <c r="Z65" s="347"/>
      <c r="AA65" s="347"/>
      <c r="AB65" s="347"/>
      <c r="AC65" s="347"/>
      <c r="AD65" s="448"/>
      <c r="AJ65" s="466"/>
      <c r="AK65" s="366"/>
      <c r="AL65" s="356"/>
      <c r="AM65" s="353"/>
    </row>
    <row r="66" spans="1:39" ht="108.75" thickBot="1" x14ac:dyDescent="0.3">
      <c r="A66" s="417"/>
      <c r="B66" s="407"/>
      <c r="C66" s="455"/>
      <c r="D66" s="455"/>
      <c r="E66" s="455"/>
      <c r="F66" s="455"/>
      <c r="G66" s="462"/>
      <c r="H66" s="656"/>
      <c r="I66" s="311"/>
      <c r="J66" s="221" t="s">
        <v>149</v>
      </c>
      <c r="K66" s="221"/>
      <c r="L66" s="222" t="s">
        <v>150</v>
      </c>
      <c r="M66" s="223">
        <v>0.3</v>
      </c>
      <c r="N66" s="223">
        <v>0.42</v>
      </c>
      <c r="O66" s="705"/>
      <c r="P66" s="705"/>
      <c r="Q66" s="705"/>
      <c r="R66" s="347"/>
      <c r="S66" s="347">
        <v>12000</v>
      </c>
      <c r="T66" s="347"/>
      <c r="U66" s="347"/>
      <c r="V66" s="347"/>
      <c r="W66" s="347"/>
      <c r="X66" s="347"/>
      <c r="Y66" s="347"/>
      <c r="Z66" s="347"/>
      <c r="AA66" s="347"/>
      <c r="AB66" s="347"/>
      <c r="AC66" s="347"/>
      <c r="AD66" s="448"/>
      <c r="AJ66" s="466"/>
      <c r="AK66" s="366"/>
      <c r="AL66" s="356"/>
      <c r="AM66" s="353"/>
    </row>
    <row r="67" spans="1:39" ht="120.75" thickBot="1" x14ac:dyDescent="0.3">
      <c r="A67" s="417"/>
      <c r="B67" s="407"/>
      <c r="C67" s="455"/>
      <c r="D67" s="455"/>
      <c r="E67" s="455"/>
      <c r="F67" s="455"/>
      <c r="G67" s="462"/>
      <c r="H67" s="656" t="s">
        <v>152</v>
      </c>
      <c r="I67" s="311"/>
      <c r="J67" s="221" t="s">
        <v>147</v>
      </c>
      <c r="K67" s="221"/>
      <c r="L67" s="222" t="s">
        <v>148</v>
      </c>
      <c r="M67" s="223">
        <v>0.3</v>
      </c>
      <c r="N67" s="223">
        <v>0.42</v>
      </c>
      <c r="O67" s="705"/>
      <c r="P67" s="705"/>
      <c r="Q67" s="705"/>
      <c r="R67" s="347"/>
      <c r="S67" s="347"/>
      <c r="T67" s="347"/>
      <c r="U67" s="347"/>
      <c r="V67" s="347"/>
      <c r="W67" s="347"/>
      <c r="X67" s="347"/>
      <c r="Y67" s="347"/>
      <c r="Z67" s="347"/>
      <c r="AA67" s="347"/>
      <c r="AB67" s="347"/>
      <c r="AC67" s="347"/>
      <c r="AD67" s="448"/>
      <c r="AJ67" s="466"/>
      <c r="AK67" s="366"/>
      <c r="AL67" s="356"/>
      <c r="AM67" s="353"/>
    </row>
    <row r="68" spans="1:39" ht="108.75" thickBot="1" x14ac:dyDescent="0.3">
      <c r="A68" s="453"/>
      <c r="B68" s="408"/>
      <c r="C68" s="456"/>
      <c r="D68" s="456"/>
      <c r="E68" s="456"/>
      <c r="F68" s="456"/>
      <c r="G68" s="463"/>
      <c r="H68" s="657"/>
      <c r="I68" s="312"/>
      <c r="J68" s="225" t="s">
        <v>149</v>
      </c>
      <c r="K68" s="225"/>
      <c r="L68" s="226" t="s">
        <v>150</v>
      </c>
      <c r="M68" s="227">
        <v>0.3</v>
      </c>
      <c r="N68" s="227">
        <v>0.42</v>
      </c>
      <c r="O68" s="705"/>
      <c r="P68" s="705"/>
      <c r="Q68" s="705"/>
      <c r="R68" s="347"/>
      <c r="S68" s="347"/>
      <c r="T68" s="347"/>
      <c r="U68" s="347"/>
      <c r="V68" s="347"/>
      <c r="W68" s="347"/>
      <c r="X68" s="347"/>
      <c r="Y68" s="347"/>
      <c r="Z68" s="347"/>
      <c r="AA68" s="347"/>
      <c r="AB68" s="347"/>
      <c r="AC68" s="347"/>
      <c r="AD68" s="449"/>
      <c r="AJ68" s="467"/>
      <c r="AK68" s="367"/>
      <c r="AL68" s="357"/>
      <c r="AM68" s="354"/>
    </row>
    <row r="69" spans="1:39" ht="48" x14ac:dyDescent="0.25">
      <c r="A69" s="417"/>
      <c r="B69" s="407"/>
      <c r="C69" s="407"/>
      <c r="D69" s="407"/>
      <c r="E69" s="619" t="s">
        <v>185</v>
      </c>
      <c r="F69" s="637" t="s">
        <v>186</v>
      </c>
      <c r="G69" s="679"/>
      <c r="H69" s="228" t="s">
        <v>187</v>
      </c>
      <c r="I69" s="313">
        <v>0.65</v>
      </c>
      <c r="J69" s="750" t="s">
        <v>188</v>
      </c>
      <c r="K69" s="229"/>
      <c r="L69" s="750" t="s">
        <v>189</v>
      </c>
      <c r="M69" s="230">
        <v>0</v>
      </c>
      <c r="N69" s="230">
        <v>1</v>
      </c>
      <c r="O69" s="231"/>
      <c r="P69" s="231">
        <v>280000000</v>
      </c>
      <c r="Q69" s="231"/>
      <c r="R69" s="731"/>
      <c r="S69" s="731"/>
      <c r="T69" s="731"/>
      <c r="U69" s="731"/>
      <c r="V69" s="731"/>
      <c r="W69" s="731"/>
      <c r="X69" s="731"/>
      <c r="Y69" s="731"/>
      <c r="Z69" s="731"/>
      <c r="AA69" s="731"/>
      <c r="AB69" s="731"/>
      <c r="AC69" s="731"/>
      <c r="AD69" s="232" t="s">
        <v>190</v>
      </c>
    </row>
    <row r="70" spans="1:39" ht="48" x14ac:dyDescent="0.25">
      <c r="A70" s="417"/>
      <c r="B70" s="407"/>
      <c r="C70" s="407"/>
      <c r="D70" s="407"/>
      <c r="E70" s="620"/>
      <c r="F70" s="435"/>
      <c r="G70" s="679"/>
      <c r="H70" s="233" t="s">
        <v>191</v>
      </c>
      <c r="I70" s="313">
        <v>0.2</v>
      </c>
      <c r="J70" s="750" t="s">
        <v>192</v>
      </c>
      <c r="K70" s="229"/>
      <c r="L70" s="750" t="s">
        <v>193</v>
      </c>
      <c r="M70" s="234">
        <v>1</v>
      </c>
      <c r="N70" s="234">
        <v>1</v>
      </c>
      <c r="O70" s="229"/>
      <c r="P70" s="235">
        <v>10000000</v>
      </c>
      <c r="Q70" s="231"/>
      <c r="R70" s="731"/>
      <c r="S70" s="731"/>
      <c r="T70" s="731"/>
      <c r="U70" s="731"/>
      <c r="V70" s="731"/>
      <c r="W70" s="731"/>
      <c r="X70" s="731"/>
      <c r="Y70" s="731"/>
      <c r="Z70" s="731"/>
      <c r="AA70" s="731"/>
      <c r="AB70" s="731"/>
      <c r="AC70" s="731"/>
      <c r="AD70" s="232" t="s">
        <v>190</v>
      </c>
    </row>
    <row r="71" spans="1:39" ht="48" x14ac:dyDescent="0.25">
      <c r="A71" s="417"/>
      <c r="B71" s="407"/>
      <c r="C71" s="407"/>
      <c r="D71" s="407"/>
      <c r="E71" s="620"/>
      <c r="F71" s="435"/>
      <c r="G71" s="679"/>
      <c r="H71" s="236" t="s">
        <v>194</v>
      </c>
      <c r="I71" s="313">
        <v>0.05</v>
      </c>
      <c r="J71" s="750" t="s">
        <v>195</v>
      </c>
      <c r="K71" s="229"/>
      <c r="L71" s="750" t="s">
        <v>196</v>
      </c>
      <c r="M71" s="237">
        <v>3</v>
      </c>
      <c r="N71" s="237">
        <v>3</v>
      </c>
      <c r="O71" s="231"/>
      <c r="P71" s="238"/>
      <c r="Q71" s="231">
        <v>12000000</v>
      </c>
      <c r="R71" s="731"/>
      <c r="S71" s="731"/>
      <c r="T71" s="731"/>
      <c r="U71" s="731"/>
      <c r="V71" s="731"/>
      <c r="W71" s="731"/>
      <c r="X71" s="731"/>
      <c r="Y71" s="731"/>
      <c r="Z71" s="731"/>
      <c r="AA71" s="731"/>
      <c r="AB71" s="731"/>
      <c r="AC71" s="731"/>
      <c r="AD71" s="232" t="s">
        <v>190</v>
      </c>
    </row>
    <row r="72" spans="1:39" ht="108.75" thickBot="1" x14ac:dyDescent="0.3">
      <c r="A72" s="453"/>
      <c r="B72" s="408"/>
      <c r="C72" s="408"/>
      <c r="D72" s="408"/>
      <c r="E72" s="636"/>
      <c r="F72" s="432"/>
      <c r="G72" s="680"/>
      <c r="H72" s="239" t="s">
        <v>197</v>
      </c>
      <c r="I72" s="314">
        <v>0.1</v>
      </c>
      <c r="J72" s="240" t="s">
        <v>198</v>
      </c>
      <c r="K72" s="241"/>
      <c r="L72" s="240" t="s">
        <v>199</v>
      </c>
      <c r="M72" s="242">
        <v>2</v>
      </c>
      <c r="N72" s="242">
        <v>4</v>
      </c>
      <c r="O72" s="241"/>
      <c r="P72" s="243"/>
      <c r="Q72" s="244">
        <v>6873000</v>
      </c>
      <c r="R72" s="733"/>
      <c r="S72" s="733"/>
      <c r="T72" s="733"/>
      <c r="U72" s="733"/>
      <c r="V72" s="733"/>
      <c r="W72" s="733"/>
      <c r="X72" s="733"/>
      <c r="Y72" s="732"/>
      <c r="Z72" s="733"/>
      <c r="AA72" s="733"/>
      <c r="AB72" s="733"/>
      <c r="AC72" s="733"/>
      <c r="AD72" s="245" t="s">
        <v>190</v>
      </c>
    </row>
    <row r="73" spans="1:39" ht="15.75" thickBot="1" x14ac:dyDescent="0.3"/>
    <row r="74" spans="1:39" ht="72" x14ac:dyDescent="0.25">
      <c r="A74" s="416" t="s">
        <v>33</v>
      </c>
      <c r="B74" s="409" t="s">
        <v>34</v>
      </c>
      <c r="C74" s="409" t="s">
        <v>35</v>
      </c>
      <c r="D74" s="409" t="s">
        <v>36</v>
      </c>
      <c r="E74" s="409" t="s">
        <v>247</v>
      </c>
      <c r="F74" s="681" t="s">
        <v>200</v>
      </c>
      <c r="G74" s="682">
        <v>4.8000000000000001E-2</v>
      </c>
      <c r="H74" s="387" t="s">
        <v>201</v>
      </c>
      <c r="I74" s="685"/>
      <c r="J74" s="749" t="s">
        <v>202</v>
      </c>
      <c r="K74" s="190"/>
      <c r="L74" s="190" t="s">
        <v>203</v>
      </c>
      <c r="M74" s="246">
        <v>1.9</v>
      </c>
      <c r="N74" s="247">
        <v>2</v>
      </c>
      <c r="O74" s="690"/>
      <c r="P74" s="690">
        <v>13167000</v>
      </c>
      <c r="Q74" s="687"/>
      <c r="R74" s="687"/>
      <c r="S74" s="687"/>
      <c r="T74" s="687"/>
      <c r="U74" s="687"/>
      <c r="V74" s="687"/>
      <c r="W74" s="687"/>
      <c r="X74" s="687"/>
      <c r="Y74" s="687"/>
      <c r="Z74" s="687"/>
      <c r="AA74" s="687"/>
      <c r="AB74" s="687"/>
      <c r="AC74" s="687"/>
      <c r="AD74" s="604" t="s">
        <v>340</v>
      </c>
    </row>
    <row r="75" spans="1:39" ht="72" x14ac:dyDescent="0.25">
      <c r="A75" s="417"/>
      <c r="B75" s="407"/>
      <c r="C75" s="407"/>
      <c r="D75" s="407"/>
      <c r="E75" s="407"/>
      <c r="F75" s="433"/>
      <c r="G75" s="683"/>
      <c r="H75" s="388"/>
      <c r="I75" s="686"/>
      <c r="J75" s="750" t="s">
        <v>204</v>
      </c>
      <c r="K75" s="193"/>
      <c r="L75" s="193" t="s">
        <v>205</v>
      </c>
      <c r="M75" s="248">
        <v>0.96</v>
      </c>
      <c r="N75" s="248">
        <v>0.96</v>
      </c>
      <c r="O75" s="691"/>
      <c r="P75" s="691"/>
      <c r="Q75" s="679"/>
      <c r="R75" s="679"/>
      <c r="S75" s="679"/>
      <c r="T75" s="679"/>
      <c r="U75" s="679"/>
      <c r="V75" s="679"/>
      <c r="W75" s="679"/>
      <c r="X75" s="679"/>
      <c r="Y75" s="679"/>
      <c r="Z75" s="679"/>
      <c r="AA75" s="679"/>
      <c r="AB75" s="679"/>
      <c r="AC75" s="679"/>
      <c r="AD75" s="605"/>
    </row>
    <row r="76" spans="1:39" ht="108" x14ac:dyDescent="0.25">
      <c r="A76" s="417"/>
      <c r="B76" s="407"/>
      <c r="C76" s="407"/>
      <c r="D76" s="407"/>
      <c r="E76" s="407"/>
      <c r="F76" s="433"/>
      <c r="G76" s="683"/>
      <c r="H76" s="388"/>
      <c r="I76" s="686"/>
      <c r="J76" s="750" t="s">
        <v>206</v>
      </c>
      <c r="K76" s="193"/>
      <c r="L76" s="193" t="s">
        <v>207</v>
      </c>
      <c r="M76" s="249">
        <v>0</v>
      </c>
      <c r="N76" s="249">
        <v>0</v>
      </c>
      <c r="O76" s="691"/>
      <c r="P76" s="691"/>
      <c r="Q76" s="679"/>
      <c r="R76" s="679"/>
      <c r="S76" s="679"/>
      <c r="T76" s="679"/>
      <c r="U76" s="679"/>
      <c r="V76" s="679"/>
      <c r="W76" s="679"/>
      <c r="X76" s="679"/>
      <c r="Y76" s="679"/>
      <c r="Z76" s="679"/>
      <c r="AA76" s="679"/>
      <c r="AB76" s="679"/>
      <c r="AC76" s="679"/>
      <c r="AD76" s="605"/>
    </row>
    <row r="77" spans="1:39" ht="96" x14ac:dyDescent="0.25">
      <c r="A77" s="417"/>
      <c r="B77" s="407"/>
      <c r="C77" s="407"/>
      <c r="D77" s="407"/>
      <c r="E77" s="407"/>
      <c r="F77" s="433"/>
      <c r="G77" s="683"/>
      <c r="H77" s="202" t="s">
        <v>208</v>
      </c>
      <c r="I77" s="315">
        <v>0.3</v>
      </c>
      <c r="J77" s="750" t="s">
        <v>209</v>
      </c>
      <c r="K77" s="193"/>
      <c r="L77" s="193" t="s">
        <v>210</v>
      </c>
      <c r="M77" s="223">
        <v>0.21</v>
      </c>
      <c r="N77" s="248">
        <v>0.2</v>
      </c>
      <c r="O77" s="250">
        <v>5100975</v>
      </c>
      <c r="P77" s="250">
        <v>3102275</v>
      </c>
      <c r="Q77" s="731"/>
      <c r="R77" s="731"/>
      <c r="S77" s="731"/>
      <c r="T77" s="731"/>
      <c r="U77" s="731"/>
      <c r="V77" s="731"/>
      <c r="W77" s="731"/>
      <c r="X77" s="731"/>
      <c r="Y77" s="731"/>
      <c r="Z77" s="731"/>
      <c r="AA77" s="731"/>
      <c r="AB77" s="731"/>
      <c r="AC77" s="731"/>
      <c r="AD77" s="605"/>
    </row>
    <row r="78" spans="1:39" ht="72" x14ac:dyDescent="0.25">
      <c r="A78" s="417"/>
      <c r="B78" s="407"/>
      <c r="C78" s="407"/>
      <c r="D78" s="407"/>
      <c r="E78" s="407"/>
      <c r="F78" s="433"/>
      <c r="G78" s="683"/>
      <c r="H78" s="202" t="s">
        <v>211</v>
      </c>
      <c r="I78" s="315">
        <v>0.25</v>
      </c>
      <c r="J78" s="750" t="s">
        <v>204</v>
      </c>
      <c r="K78" s="193"/>
      <c r="L78" s="193" t="s">
        <v>205</v>
      </c>
      <c r="M78" s="248">
        <v>0.96</v>
      </c>
      <c r="N78" s="248">
        <v>0.96</v>
      </c>
      <c r="O78" s="250"/>
      <c r="P78" s="731">
        <v>3125725</v>
      </c>
      <c r="Q78" s="731"/>
      <c r="R78" s="731"/>
      <c r="S78" s="731"/>
      <c r="T78" s="731"/>
      <c r="U78" s="731"/>
      <c r="V78" s="731"/>
      <c r="W78" s="731"/>
      <c r="X78" s="731"/>
      <c r="Y78" s="731"/>
      <c r="Z78" s="731"/>
      <c r="AA78" s="731"/>
      <c r="AB78" s="731"/>
      <c r="AC78" s="731"/>
      <c r="AD78" s="605"/>
    </row>
    <row r="79" spans="1:39" ht="156.75" thickBot="1" x14ac:dyDescent="0.3">
      <c r="A79" s="453"/>
      <c r="B79" s="408"/>
      <c r="C79" s="408"/>
      <c r="D79" s="408"/>
      <c r="E79" s="408"/>
      <c r="F79" s="434"/>
      <c r="G79" s="684"/>
      <c r="H79" s="211" t="s">
        <v>212</v>
      </c>
      <c r="I79" s="316">
        <v>0.25</v>
      </c>
      <c r="J79" s="240" t="s">
        <v>209</v>
      </c>
      <c r="K79" s="196"/>
      <c r="L79" s="196" t="s">
        <v>210</v>
      </c>
      <c r="M79" s="251">
        <v>0.21</v>
      </c>
      <c r="N79" s="251">
        <v>0.2</v>
      </c>
      <c r="O79" s="252"/>
      <c r="P79" s="252">
        <v>13167000</v>
      </c>
      <c r="Q79" s="733"/>
      <c r="R79" s="733"/>
      <c r="S79" s="733"/>
      <c r="T79" s="733"/>
      <c r="U79" s="733"/>
      <c r="V79" s="733"/>
      <c r="W79" s="733"/>
      <c r="X79" s="733"/>
      <c r="Y79" s="733"/>
      <c r="Z79" s="733"/>
      <c r="AA79" s="733"/>
      <c r="AB79" s="733"/>
      <c r="AC79" s="733"/>
      <c r="AD79" s="606"/>
    </row>
    <row r="80" spans="1:39" ht="132" x14ac:dyDescent="0.25">
      <c r="A80" s="688" t="s">
        <v>33</v>
      </c>
      <c r="B80" s="406" t="s">
        <v>248</v>
      </c>
      <c r="C80" s="406" t="s">
        <v>249</v>
      </c>
      <c r="D80" s="406" t="s">
        <v>250</v>
      </c>
      <c r="E80" s="406" t="s">
        <v>251</v>
      </c>
      <c r="F80" s="432" t="s">
        <v>213</v>
      </c>
      <c r="G80" s="693">
        <v>4.8000000000000001E-2</v>
      </c>
      <c r="H80" s="253" t="s">
        <v>214</v>
      </c>
      <c r="I80" s="317">
        <v>0.3</v>
      </c>
      <c r="J80" s="254" t="s">
        <v>215</v>
      </c>
      <c r="K80" s="255"/>
      <c r="L80" s="256" t="s">
        <v>216</v>
      </c>
      <c r="M80" s="257" t="s">
        <v>217</v>
      </c>
      <c r="N80" s="258" t="s">
        <v>218</v>
      </c>
      <c r="O80" s="259">
        <v>15361500</v>
      </c>
      <c r="P80" s="260"/>
      <c r="Q80" s="261"/>
      <c r="R80" s="734"/>
      <c r="S80" s="262"/>
      <c r="T80" s="262"/>
      <c r="U80" s="734"/>
      <c r="V80" s="734"/>
      <c r="W80" s="734"/>
      <c r="X80" s="734"/>
      <c r="Y80" s="734"/>
      <c r="Z80" s="734"/>
      <c r="AA80" s="734"/>
      <c r="AB80" s="734"/>
      <c r="AC80" s="734"/>
      <c r="AD80" s="263"/>
    </row>
    <row r="81" spans="1:30" ht="120" x14ac:dyDescent="0.25">
      <c r="A81" s="417"/>
      <c r="B81" s="407"/>
      <c r="C81" s="407"/>
      <c r="D81" s="407"/>
      <c r="E81" s="407"/>
      <c r="F81" s="433"/>
      <c r="G81" s="683"/>
      <c r="H81" s="264" t="s">
        <v>219</v>
      </c>
      <c r="I81" s="311">
        <v>0.2</v>
      </c>
      <c r="J81" s="221" t="s">
        <v>215</v>
      </c>
      <c r="K81" s="711"/>
      <c r="L81" s="265" t="s">
        <v>216</v>
      </c>
      <c r="M81" s="266" t="s">
        <v>217</v>
      </c>
      <c r="N81" s="267" t="s">
        <v>218</v>
      </c>
      <c r="O81" s="268">
        <v>3370000</v>
      </c>
      <c r="P81" s="269">
        <v>5000000</v>
      </c>
      <c r="Q81" s="269"/>
      <c r="R81" s="731"/>
      <c r="S81" s="270"/>
      <c r="T81" s="270"/>
      <c r="U81" s="731"/>
      <c r="V81" s="731"/>
      <c r="W81" s="731"/>
      <c r="X81" s="731"/>
      <c r="Y81" s="731"/>
      <c r="Z81" s="731"/>
      <c r="AA81" s="731"/>
      <c r="AB81" s="731"/>
      <c r="AC81" s="731"/>
      <c r="AD81" s="232"/>
    </row>
    <row r="82" spans="1:30" ht="60" x14ac:dyDescent="0.25">
      <c r="A82" s="417"/>
      <c r="B82" s="407"/>
      <c r="C82" s="407"/>
      <c r="D82" s="407"/>
      <c r="E82" s="407"/>
      <c r="F82" s="433"/>
      <c r="G82" s="683"/>
      <c r="H82" s="264" t="s">
        <v>220</v>
      </c>
      <c r="I82" s="311">
        <v>0.1</v>
      </c>
      <c r="J82" s="221" t="s">
        <v>221</v>
      </c>
      <c r="K82" s="711"/>
      <c r="L82" s="265" t="s">
        <v>222</v>
      </c>
      <c r="M82" s="266" t="s">
        <v>223</v>
      </c>
      <c r="N82" s="267" t="s">
        <v>224</v>
      </c>
      <c r="O82" s="268"/>
      <c r="P82" s="269">
        <v>6000000</v>
      </c>
      <c r="Q82" s="269"/>
      <c r="R82" s="731"/>
      <c r="S82" s="731"/>
      <c r="T82" s="731"/>
      <c r="U82" s="731"/>
      <c r="V82" s="731"/>
      <c r="W82" s="731"/>
      <c r="X82" s="731"/>
      <c r="Y82" s="731"/>
      <c r="Z82" s="731"/>
      <c r="AA82" s="731"/>
      <c r="AB82" s="731"/>
      <c r="AC82" s="731"/>
      <c r="AD82" s="232"/>
    </row>
    <row r="83" spans="1:30" ht="60.75" thickBot="1" x14ac:dyDescent="0.3">
      <c r="A83" s="689"/>
      <c r="B83" s="410"/>
      <c r="C83" s="410"/>
      <c r="D83" s="410"/>
      <c r="E83" s="410"/>
      <c r="F83" s="692"/>
      <c r="G83" s="694"/>
      <c r="H83" s="271" t="s">
        <v>225</v>
      </c>
      <c r="I83" s="318">
        <v>0.2</v>
      </c>
      <c r="J83" s="272" t="s">
        <v>226</v>
      </c>
      <c r="K83" s="273"/>
      <c r="L83" s="274" t="s">
        <v>227</v>
      </c>
      <c r="M83" s="275">
        <v>26</v>
      </c>
      <c r="N83" s="275">
        <v>26</v>
      </c>
      <c r="O83" s="276">
        <v>13167000</v>
      </c>
      <c r="P83" s="277"/>
      <c r="Q83" s="278"/>
      <c r="R83" s="735"/>
      <c r="S83" s="735"/>
      <c r="T83" s="735"/>
      <c r="U83" s="735"/>
      <c r="V83" s="735"/>
      <c r="W83" s="735"/>
      <c r="X83" s="735"/>
      <c r="Y83" s="735"/>
      <c r="Z83" s="735"/>
      <c r="AA83" s="735"/>
      <c r="AB83" s="735"/>
      <c r="AC83" s="735"/>
      <c r="AD83" s="279"/>
    </row>
    <row r="84" spans="1:30" ht="180.75" thickBot="1" x14ac:dyDescent="0.3">
      <c r="A84" s="633" t="s">
        <v>33</v>
      </c>
      <c r="B84" s="619" t="s">
        <v>248</v>
      </c>
      <c r="C84" s="619" t="s">
        <v>249</v>
      </c>
      <c r="D84" s="619" t="s">
        <v>252</v>
      </c>
      <c r="E84" s="619" t="s">
        <v>253</v>
      </c>
      <c r="F84" s="637" t="s">
        <v>228</v>
      </c>
      <c r="G84" s="744">
        <v>4.8000000000000001E-2</v>
      </c>
      <c r="H84" s="280" t="s">
        <v>229</v>
      </c>
      <c r="I84" s="319">
        <v>0.5</v>
      </c>
      <c r="J84" s="747" t="s">
        <v>230</v>
      </c>
      <c r="K84" s="281"/>
      <c r="L84" s="714" t="s">
        <v>231</v>
      </c>
      <c r="M84" s="282">
        <v>1</v>
      </c>
      <c r="N84" s="282">
        <v>1</v>
      </c>
      <c r="O84" s="283">
        <v>2216850</v>
      </c>
      <c r="P84" s="283" t="s">
        <v>232</v>
      </c>
      <c r="Q84" s="715"/>
      <c r="R84" s="715"/>
      <c r="S84" s="715"/>
      <c r="T84" s="715"/>
      <c r="U84" s="715"/>
      <c r="V84" s="715"/>
      <c r="W84" s="715"/>
      <c r="X84" s="715"/>
      <c r="Y84" s="715"/>
      <c r="Z84" s="715"/>
      <c r="AA84" s="715"/>
      <c r="AB84" s="715"/>
      <c r="AC84" s="715"/>
      <c r="AD84" s="604" t="s">
        <v>341</v>
      </c>
    </row>
    <row r="85" spans="1:30" ht="120.75" thickBot="1" x14ac:dyDescent="0.3">
      <c r="A85" s="635"/>
      <c r="B85" s="636"/>
      <c r="C85" s="636"/>
      <c r="D85" s="636"/>
      <c r="E85" s="636"/>
      <c r="F85" s="436"/>
      <c r="G85" s="284"/>
      <c r="H85" s="285" t="s">
        <v>233</v>
      </c>
      <c r="I85" s="320">
        <v>0.5</v>
      </c>
      <c r="J85" s="747" t="s">
        <v>234</v>
      </c>
      <c r="K85" s="281"/>
      <c r="L85" s="714" t="s">
        <v>231</v>
      </c>
      <c r="M85" s="282">
        <v>1</v>
      </c>
      <c r="N85" s="282">
        <v>1</v>
      </c>
      <c r="O85" s="283">
        <v>8566592</v>
      </c>
      <c r="P85" s="283"/>
      <c r="Q85" s="715"/>
      <c r="R85" s="715"/>
      <c r="S85" s="715"/>
      <c r="T85" s="715"/>
      <c r="U85" s="715"/>
      <c r="V85" s="715"/>
      <c r="W85" s="715"/>
      <c r="X85" s="715"/>
      <c r="Y85" s="715"/>
      <c r="Z85" s="715"/>
      <c r="AA85" s="715"/>
      <c r="AB85" s="715"/>
      <c r="AC85" s="715"/>
      <c r="AD85" s="606"/>
    </row>
    <row r="86" spans="1:30" ht="192" x14ac:dyDescent="0.25">
      <c r="A86" s="416" t="s">
        <v>33</v>
      </c>
      <c r="B86" s="409" t="s">
        <v>248</v>
      </c>
      <c r="C86" s="409" t="s">
        <v>249</v>
      </c>
      <c r="D86" s="409" t="s">
        <v>252</v>
      </c>
      <c r="E86" s="409" t="s">
        <v>254</v>
      </c>
      <c r="F86" s="681" t="s">
        <v>235</v>
      </c>
      <c r="G86" s="682">
        <v>4.8000000000000001E-2</v>
      </c>
      <c r="H86" s="749" t="s">
        <v>236</v>
      </c>
      <c r="I86" s="321">
        <v>0.4</v>
      </c>
      <c r="J86" s="749" t="s">
        <v>237</v>
      </c>
      <c r="K86" s="190"/>
      <c r="L86" s="190" t="s">
        <v>238</v>
      </c>
      <c r="M86" s="247" t="s">
        <v>239</v>
      </c>
      <c r="N86" s="247" t="s">
        <v>240</v>
      </c>
      <c r="O86" s="286">
        <v>7470642</v>
      </c>
      <c r="P86" s="286"/>
      <c r="Q86" s="286"/>
      <c r="R86" s="736"/>
      <c r="S86" s="736"/>
      <c r="T86" s="736"/>
      <c r="U86" s="736"/>
      <c r="V86" s="736"/>
      <c r="W86" s="736"/>
      <c r="X86" s="736"/>
      <c r="Y86" s="736"/>
      <c r="Z86" s="736"/>
      <c r="AA86" s="736"/>
      <c r="AB86" s="736"/>
      <c r="AC86" s="736"/>
      <c r="AD86" s="287"/>
    </row>
    <row r="87" spans="1:30" ht="84" x14ac:dyDescent="0.25">
      <c r="A87" s="417"/>
      <c r="B87" s="407"/>
      <c r="C87" s="407"/>
      <c r="D87" s="407"/>
      <c r="E87" s="407"/>
      <c r="F87" s="433"/>
      <c r="G87" s="683"/>
      <c r="H87" s="288" t="s">
        <v>241</v>
      </c>
      <c r="I87" s="315">
        <v>0.35</v>
      </c>
      <c r="J87" s="746" t="s">
        <v>242</v>
      </c>
      <c r="K87" s="711"/>
      <c r="L87" s="182" t="s">
        <v>243</v>
      </c>
      <c r="M87" s="289">
        <v>1</v>
      </c>
      <c r="N87" s="289">
        <v>1</v>
      </c>
      <c r="O87" s="250"/>
      <c r="P87" s="250">
        <v>13167000</v>
      </c>
      <c r="Q87" s="731"/>
      <c r="R87" s="731"/>
      <c r="S87" s="731"/>
      <c r="T87" s="731"/>
      <c r="U87" s="731"/>
      <c r="V87" s="731"/>
      <c r="W87" s="731"/>
      <c r="X87" s="731"/>
      <c r="Y87" s="731"/>
      <c r="Z87" s="731"/>
      <c r="AA87" s="731"/>
      <c r="AB87" s="731"/>
      <c r="AC87" s="731"/>
      <c r="AD87" s="232"/>
    </row>
    <row r="88" spans="1:30" ht="192" x14ac:dyDescent="0.25">
      <c r="A88" s="417"/>
      <c r="B88" s="407"/>
      <c r="C88" s="407"/>
      <c r="D88" s="407"/>
      <c r="E88" s="407"/>
      <c r="F88" s="433"/>
      <c r="G88" s="683"/>
      <c r="H88" s="750" t="s">
        <v>244</v>
      </c>
      <c r="I88" s="315">
        <v>0.25</v>
      </c>
      <c r="J88" s="202" t="s">
        <v>245</v>
      </c>
      <c r="K88" s="711"/>
      <c r="L88" s="182" t="s">
        <v>246</v>
      </c>
      <c r="M88" s="289">
        <v>20</v>
      </c>
      <c r="N88" s="289">
        <v>10</v>
      </c>
      <c r="O88" s="250">
        <v>3712800</v>
      </c>
      <c r="P88" s="250">
        <v>9454200</v>
      </c>
      <c r="Q88" s="731"/>
      <c r="R88" s="731"/>
      <c r="S88" s="731"/>
      <c r="T88" s="731"/>
      <c r="U88" s="731"/>
      <c r="V88" s="731"/>
      <c r="W88" s="731"/>
      <c r="X88" s="731"/>
      <c r="Y88" s="731"/>
      <c r="Z88" s="731"/>
      <c r="AA88" s="731"/>
      <c r="AB88" s="731"/>
      <c r="AC88" s="731"/>
      <c r="AD88" s="232"/>
    </row>
    <row r="89" spans="1:30" ht="60.75" thickBot="1" x14ac:dyDescent="0.3">
      <c r="A89" s="453"/>
      <c r="B89" s="408"/>
      <c r="C89" s="408"/>
      <c r="D89" s="408"/>
      <c r="E89" s="408"/>
      <c r="F89" s="434"/>
      <c r="G89" s="684"/>
      <c r="H89" s="240" t="s">
        <v>220</v>
      </c>
      <c r="I89" s="316"/>
      <c r="J89" s="202" t="s">
        <v>221</v>
      </c>
      <c r="K89" s="711"/>
      <c r="L89" s="182" t="s">
        <v>222</v>
      </c>
      <c r="M89" s="289" t="s">
        <v>223</v>
      </c>
      <c r="N89" s="289" t="s">
        <v>224</v>
      </c>
      <c r="O89" s="250">
        <v>2600000</v>
      </c>
      <c r="P89" s="250">
        <v>4400000</v>
      </c>
      <c r="Q89" s="731"/>
      <c r="R89" s="737"/>
      <c r="S89" s="737"/>
      <c r="T89" s="737"/>
      <c r="U89" s="737"/>
      <c r="V89" s="737"/>
      <c r="W89" s="737"/>
      <c r="X89" s="737"/>
      <c r="Y89" s="737"/>
      <c r="Z89" s="737"/>
      <c r="AA89" s="737"/>
      <c r="AB89" s="737"/>
      <c r="AC89" s="737"/>
      <c r="AD89" s="290"/>
    </row>
    <row r="90" spans="1:30" ht="48" x14ac:dyDescent="0.25">
      <c r="A90" s="633" t="s">
        <v>33</v>
      </c>
      <c r="B90" s="619" t="s">
        <v>50</v>
      </c>
      <c r="C90" s="619" t="s">
        <v>35</v>
      </c>
      <c r="D90" s="619" t="s">
        <v>36</v>
      </c>
      <c r="E90" s="619" t="s">
        <v>280</v>
      </c>
      <c r="F90" s="637" t="s">
        <v>281</v>
      </c>
      <c r="G90" s="461"/>
      <c r="H90" s="215" t="s">
        <v>282</v>
      </c>
      <c r="I90" s="321"/>
      <c r="J90" s="215" t="s">
        <v>283</v>
      </c>
      <c r="K90" s="215"/>
      <c r="L90" s="215" t="s">
        <v>284</v>
      </c>
      <c r="M90" s="291">
        <v>0</v>
      </c>
      <c r="N90" s="291">
        <v>1</v>
      </c>
      <c r="O90" s="292">
        <v>13783442</v>
      </c>
      <c r="P90" s="292"/>
      <c r="Q90" s="736"/>
      <c r="R90" s="736"/>
      <c r="S90" s="736"/>
      <c r="T90" s="736"/>
      <c r="U90" s="736"/>
      <c r="V90" s="736"/>
      <c r="W90" s="736"/>
      <c r="X90" s="736"/>
      <c r="Y90" s="736"/>
      <c r="Z90" s="736"/>
      <c r="AA90" s="736"/>
      <c r="AB90" s="736"/>
      <c r="AC90" s="736"/>
      <c r="AD90" s="604" t="s">
        <v>342</v>
      </c>
    </row>
    <row r="91" spans="1:30" ht="180" x14ac:dyDescent="0.25">
      <c r="A91" s="634"/>
      <c r="B91" s="620"/>
      <c r="C91" s="620"/>
      <c r="D91" s="620"/>
      <c r="E91" s="620"/>
      <c r="F91" s="435"/>
      <c r="G91" s="462"/>
      <c r="H91" s="750" t="s">
        <v>285</v>
      </c>
      <c r="I91" s="315"/>
      <c r="J91" s="202" t="s">
        <v>286</v>
      </c>
      <c r="K91" s="202"/>
      <c r="L91" s="202" t="s">
        <v>287</v>
      </c>
      <c r="M91" s="289">
        <v>56</v>
      </c>
      <c r="N91" s="289">
        <v>56</v>
      </c>
      <c r="O91" s="250"/>
      <c r="P91" s="250">
        <v>49182509</v>
      </c>
      <c r="Q91" s="731"/>
      <c r="R91" s="731"/>
      <c r="S91" s="731"/>
      <c r="T91" s="731"/>
      <c r="U91" s="731"/>
      <c r="V91" s="731"/>
      <c r="W91" s="731"/>
      <c r="X91" s="731"/>
      <c r="Y91" s="731"/>
      <c r="Z91" s="731"/>
      <c r="AA91" s="731"/>
      <c r="AB91" s="731"/>
      <c r="AC91" s="731"/>
      <c r="AD91" s="605"/>
    </row>
    <row r="92" spans="1:30" ht="72.75" thickBot="1" x14ac:dyDescent="0.3">
      <c r="A92" s="635"/>
      <c r="B92" s="636"/>
      <c r="C92" s="636"/>
      <c r="D92" s="636"/>
      <c r="E92" s="636"/>
      <c r="F92" s="436"/>
      <c r="G92" s="463"/>
      <c r="H92" s="211" t="s">
        <v>288</v>
      </c>
      <c r="I92" s="316"/>
      <c r="J92" s="211" t="s">
        <v>289</v>
      </c>
      <c r="K92" s="211"/>
      <c r="L92" s="211" t="s">
        <v>290</v>
      </c>
      <c r="M92" s="293">
        <v>0</v>
      </c>
      <c r="N92" s="293">
        <v>1</v>
      </c>
      <c r="O92" s="294"/>
      <c r="P92" s="252">
        <v>10000000</v>
      </c>
      <c r="Q92" s="733"/>
      <c r="R92" s="733"/>
      <c r="S92" s="733"/>
      <c r="T92" s="733"/>
      <c r="U92" s="733"/>
      <c r="V92" s="733"/>
      <c r="W92" s="733"/>
      <c r="X92" s="733"/>
      <c r="Y92" s="733"/>
      <c r="Z92" s="733"/>
      <c r="AA92" s="733"/>
      <c r="AB92" s="733"/>
      <c r="AC92" s="733"/>
      <c r="AD92" s="606"/>
    </row>
    <row r="93" spans="1:30" ht="15.75" thickBot="1" x14ac:dyDescent="0.3"/>
    <row r="94" spans="1:30" ht="141" customHeight="1" thickBot="1" x14ac:dyDescent="0.3">
      <c r="A94" s="616" t="s">
        <v>33</v>
      </c>
      <c r="B94" s="747"/>
      <c r="C94" s="619" t="s">
        <v>35</v>
      </c>
      <c r="D94" s="619" t="s">
        <v>36</v>
      </c>
      <c r="E94" s="621" t="s">
        <v>339</v>
      </c>
      <c r="F94" s="621" t="s">
        <v>291</v>
      </c>
      <c r="G94" s="747"/>
      <c r="H94" s="747" t="s">
        <v>292</v>
      </c>
      <c r="I94" s="623">
        <v>10</v>
      </c>
      <c r="J94" s="746" t="s">
        <v>293</v>
      </c>
      <c r="K94" s="746"/>
      <c r="L94" s="746" t="s">
        <v>294</v>
      </c>
      <c r="M94" s="335">
        <v>0.88</v>
      </c>
      <c r="N94" s="335">
        <v>0.88</v>
      </c>
      <c r="O94" s="631">
        <v>2736000</v>
      </c>
      <c r="P94" s="250"/>
      <c r="Q94" s="250"/>
      <c r="R94" s="347"/>
      <c r="S94" s="347"/>
      <c r="T94" s="347"/>
      <c r="U94" s="347"/>
      <c r="V94" s="347"/>
      <c r="W94" s="347"/>
      <c r="X94" s="347">
        <v>2736000</v>
      </c>
      <c r="Y94" s="347"/>
      <c r="Z94" s="347"/>
      <c r="AA94" s="347"/>
      <c r="AB94" s="347"/>
      <c r="AC94" s="347"/>
      <c r="AD94" s="607" t="s">
        <v>343</v>
      </c>
    </row>
    <row r="95" spans="1:30" ht="84.75" thickBot="1" x14ac:dyDescent="0.3">
      <c r="A95" s="617"/>
      <c r="B95" s="747"/>
      <c r="C95" s="620"/>
      <c r="D95" s="620"/>
      <c r="E95" s="622"/>
      <c r="F95" s="622"/>
      <c r="G95" s="747"/>
      <c r="H95" s="747"/>
      <c r="I95" s="624"/>
      <c r="J95" s="746" t="s">
        <v>295</v>
      </c>
      <c r="K95" s="746"/>
      <c r="L95" s="746" t="s">
        <v>296</v>
      </c>
      <c r="M95" s="336">
        <v>1</v>
      </c>
      <c r="N95" s="336">
        <v>1</v>
      </c>
      <c r="O95" s="632"/>
      <c r="P95" s="250"/>
      <c r="Q95" s="250"/>
      <c r="R95" s="347"/>
      <c r="S95" s="347"/>
      <c r="T95" s="347"/>
      <c r="U95" s="347"/>
      <c r="V95" s="347"/>
      <c r="W95" s="347"/>
      <c r="X95" s="347"/>
      <c r="Y95" s="347"/>
      <c r="Z95" s="347"/>
      <c r="AA95" s="347"/>
      <c r="AB95" s="347"/>
      <c r="AC95" s="347"/>
      <c r="AD95" s="608"/>
    </row>
    <row r="96" spans="1:30" ht="108" customHeight="1" thickBot="1" x14ac:dyDescent="0.3">
      <c r="A96" s="617"/>
      <c r="B96" s="295"/>
      <c r="C96" s="620"/>
      <c r="D96" s="620"/>
      <c r="E96" s="622"/>
      <c r="F96" s="622"/>
      <c r="G96" s="295"/>
      <c r="H96" s="746" t="s">
        <v>297</v>
      </c>
      <c r="I96" s="625">
        <v>9</v>
      </c>
      <c r="J96" s="746" t="s">
        <v>298</v>
      </c>
      <c r="K96" s="746"/>
      <c r="L96" s="746" t="s">
        <v>299</v>
      </c>
      <c r="M96" s="337">
        <v>0.6</v>
      </c>
      <c r="N96" s="337"/>
      <c r="O96" s="296"/>
      <c r="P96" s="250">
        <v>15800000</v>
      </c>
      <c r="Q96" s="250"/>
      <c r="R96" s="347"/>
      <c r="S96" s="347"/>
      <c r="T96" s="347"/>
      <c r="U96" s="347"/>
      <c r="V96" s="347"/>
      <c r="W96" s="347"/>
      <c r="X96" s="347"/>
      <c r="Y96" s="347"/>
      <c r="Z96" s="347"/>
      <c r="AA96" s="347"/>
      <c r="AB96" s="347"/>
      <c r="AC96" s="347"/>
      <c r="AD96" s="608"/>
    </row>
    <row r="97" spans="1:30" ht="96.75" thickBot="1" x14ac:dyDescent="0.3">
      <c r="A97" s="617"/>
      <c r="B97" s="295"/>
      <c r="C97" s="620"/>
      <c r="D97" s="620"/>
      <c r="E97" s="622"/>
      <c r="F97" s="622"/>
      <c r="G97" s="295"/>
      <c r="H97" s="746"/>
      <c r="I97" s="624"/>
      <c r="J97" s="746" t="s">
        <v>300</v>
      </c>
      <c r="K97" s="746"/>
      <c r="L97" s="746" t="s">
        <v>301</v>
      </c>
      <c r="M97" s="337">
        <v>0.98</v>
      </c>
      <c r="N97" s="337"/>
      <c r="O97" s="296"/>
      <c r="P97" s="250"/>
      <c r="Q97" s="250"/>
      <c r="R97" s="347">
        <v>15800000</v>
      </c>
      <c r="S97" s="347"/>
      <c r="T97" s="347"/>
      <c r="U97" s="347"/>
      <c r="V97" s="347"/>
      <c r="W97" s="347"/>
      <c r="X97" s="347"/>
      <c r="Y97" s="347"/>
      <c r="Z97" s="347"/>
      <c r="AA97" s="347"/>
      <c r="AB97" s="347"/>
      <c r="AC97" s="347"/>
      <c r="AD97" s="608"/>
    </row>
    <row r="98" spans="1:30" ht="110.25" thickBot="1" x14ac:dyDescent="0.3">
      <c r="A98" s="617"/>
      <c r="B98" s="295"/>
      <c r="C98" s="620"/>
      <c r="D98" s="620"/>
      <c r="E98" s="622"/>
      <c r="F98" s="622"/>
      <c r="G98" s="295"/>
      <c r="H98" s="746" t="s">
        <v>302</v>
      </c>
      <c r="I98" s="322">
        <v>9</v>
      </c>
      <c r="J98" s="746" t="s">
        <v>303</v>
      </c>
      <c r="K98" s="746"/>
      <c r="L98" s="746" t="s">
        <v>304</v>
      </c>
      <c r="M98" s="337" t="s">
        <v>305</v>
      </c>
      <c r="N98" s="337"/>
      <c r="O98" s="297"/>
      <c r="P98" s="250"/>
      <c r="Q98" s="250"/>
      <c r="R98" s="347"/>
      <c r="S98" s="347"/>
      <c r="T98" s="347"/>
      <c r="U98" s="347"/>
      <c r="V98" s="347"/>
      <c r="W98" s="347"/>
      <c r="X98" s="347"/>
      <c r="Y98" s="347"/>
      <c r="Z98" s="347"/>
      <c r="AA98" s="347"/>
      <c r="AB98" s="347"/>
      <c r="AC98" s="347"/>
      <c r="AD98" s="608"/>
    </row>
    <row r="99" spans="1:30" ht="108.75" thickBot="1" x14ac:dyDescent="0.3">
      <c r="A99" s="617"/>
      <c r="B99" s="295"/>
      <c r="C99" s="620"/>
      <c r="D99" s="620"/>
      <c r="E99" s="622"/>
      <c r="F99" s="622"/>
      <c r="G99" s="295"/>
      <c r="H99" s="746" t="s">
        <v>306</v>
      </c>
      <c r="I99" s="322">
        <v>9</v>
      </c>
      <c r="J99" s="746" t="s">
        <v>307</v>
      </c>
      <c r="K99" s="746"/>
      <c r="L99" s="746" t="s">
        <v>308</v>
      </c>
      <c r="M99" s="337" t="s">
        <v>305</v>
      </c>
      <c r="N99" s="337"/>
      <c r="O99" s="297"/>
      <c r="P99" s="250">
        <v>8000000</v>
      </c>
      <c r="Q99" s="250"/>
      <c r="R99" s="347"/>
      <c r="S99" s="347"/>
      <c r="T99" s="347"/>
      <c r="U99" s="347"/>
      <c r="V99" s="347"/>
      <c r="W99" s="347"/>
      <c r="X99" s="347">
        <v>8000000</v>
      </c>
      <c r="Y99" s="347"/>
      <c r="Z99" s="347"/>
      <c r="AA99" s="347"/>
      <c r="AB99" s="347"/>
      <c r="AC99" s="347"/>
      <c r="AD99" s="608"/>
    </row>
    <row r="100" spans="1:30" ht="180.75" thickBot="1" x14ac:dyDescent="0.3">
      <c r="A100" s="617"/>
      <c r="B100" s="295"/>
      <c r="C100" s="620"/>
      <c r="D100" s="620"/>
      <c r="E100" s="622"/>
      <c r="F100" s="622"/>
      <c r="G100" s="295"/>
      <c r="H100" s="746" t="s">
        <v>309</v>
      </c>
      <c r="I100" s="322">
        <v>8</v>
      </c>
      <c r="J100" s="746" t="s">
        <v>307</v>
      </c>
      <c r="K100" s="746"/>
      <c r="L100" s="746" t="s">
        <v>307</v>
      </c>
      <c r="M100" s="337" t="s">
        <v>305</v>
      </c>
      <c r="N100" s="337"/>
      <c r="O100" s="297"/>
      <c r="P100" s="250"/>
      <c r="Q100" s="250"/>
      <c r="R100" s="347"/>
      <c r="S100" s="347"/>
      <c r="T100" s="347"/>
      <c r="U100" s="347"/>
      <c r="V100" s="347"/>
      <c r="W100" s="347"/>
      <c r="X100" s="347"/>
      <c r="Y100" s="347"/>
      <c r="Z100" s="347"/>
      <c r="AA100" s="347"/>
      <c r="AB100" s="347"/>
      <c r="AC100" s="347"/>
      <c r="AD100" s="608"/>
    </row>
    <row r="101" spans="1:30" ht="108.75" thickBot="1" x14ac:dyDescent="0.3">
      <c r="A101" s="617"/>
      <c r="B101" s="295"/>
      <c r="C101" s="620"/>
      <c r="D101" s="620"/>
      <c r="E101" s="622"/>
      <c r="F101" s="622"/>
      <c r="G101" s="295"/>
      <c r="H101" s="746" t="s">
        <v>310</v>
      </c>
      <c r="I101" s="322">
        <v>7</v>
      </c>
      <c r="J101" s="746" t="s">
        <v>311</v>
      </c>
      <c r="K101" s="746"/>
      <c r="L101" s="746" t="s">
        <v>308</v>
      </c>
      <c r="M101" s="337" t="s">
        <v>305</v>
      </c>
      <c r="N101" s="337"/>
      <c r="O101" s="297"/>
      <c r="P101" s="250"/>
      <c r="Q101" s="250"/>
      <c r="R101" s="347"/>
      <c r="S101" s="347"/>
      <c r="T101" s="347"/>
      <c r="U101" s="347"/>
      <c r="V101" s="347"/>
      <c r="W101" s="347"/>
      <c r="X101" s="347"/>
      <c r="Y101" s="347"/>
      <c r="Z101" s="347"/>
      <c r="AA101" s="347"/>
      <c r="AB101" s="347"/>
      <c r="AC101" s="347"/>
      <c r="AD101" s="608"/>
    </row>
    <row r="102" spans="1:30" ht="123" thickBot="1" x14ac:dyDescent="0.3">
      <c r="A102" s="617"/>
      <c r="B102" s="295"/>
      <c r="C102" s="620"/>
      <c r="D102" s="620"/>
      <c r="E102" s="622"/>
      <c r="F102" s="622"/>
      <c r="G102" s="295"/>
      <c r="H102" s="746" t="s">
        <v>312</v>
      </c>
      <c r="I102" s="322">
        <v>9</v>
      </c>
      <c r="J102" s="746" t="s">
        <v>313</v>
      </c>
      <c r="K102" s="746"/>
      <c r="L102" s="746" t="s">
        <v>304</v>
      </c>
      <c r="M102" s="337" t="s">
        <v>305</v>
      </c>
      <c r="N102" s="337"/>
      <c r="O102" s="297"/>
      <c r="P102" s="250"/>
      <c r="Q102" s="250"/>
      <c r="R102" s="347"/>
      <c r="S102" s="347"/>
      <c r="T102" s="347"/>
      <c r="U102" s="347"/>
      <c r="V102" s="347"/>
      <c r="W102" s="347"/>
      <c r="X102" s="347"/>
      <c r="Y102" s="347"/>
      <c r="Z102" s="347"/>
      <c r="AA102" s="347"/>
      <c r="AB102" s="347"/>
      <c r="AC102" s="347"/>
      <c r="AD102" s="608"/>
    </row>
    <row r="103" spans="1:30" ht="72" customHeight="1" thickBot="1" x14ac:dyDescent="0.3">
      <c r="A103" s="617"/>
      <c r="B103" s="295"/>
      <c r="C103" s="620"/>
      <c r="D103" s="620"/>
      <c r="E103" s="622"/>
      <c r="F103" s="622"/>
      <c r="G103" s="295"/>
      <c r="H103" s="410" t="s">
        <v>314</v>
      </c>
      <c r="I103" s="625">
        <v>6.25</v>
      </c>
      <c r="J103" s="746" t="s">
        <v>315</v>
      </c>
      <c r="K103" s="746"/>
      <c r="L103" s="746" t="s">
        <v>316</v>
      </c>
      <c r="M103" s="338">
        <v>1</v>
      </c>
      <c r="N103" s="337">
        <v>1</v>
      </c>
      <c r="O103" s="297"/>
      <c r="P103" s="250"/>
      <c r="Q103" s="250"/>
      <c r="R103" s="347"/>
      <c r="S103" s="347"/>
      <c r="T103" s="347"/>
      <c r="U103" s="347"/>
      <c r="V103" s="347"/>
      <c r="W103" s="347"/>
      <c r="X103" s="347"/>
      <c r="Y103" s="347"/>
      <c r="Z103" s="347"/>
      <c r="AA103" s="347"/>
      <c r="AB103" s="347"/>
      <c r="AC103" s="347"/>
      <c r="AD103" s="608"/>
    </row>
    <row r="104" spans="1:30" ht="108.75" thickBot="1" x14ac:dyDescent="0.3">
      <c r="A104" s="617"/>
      <c r="B104" s="295"/>
      <c r="C104" s="620"/>
      <c r="D104" s="620"/>
      <c r="E104" s="622"/>
      <c r="F104" s="622"/>
      <c r="G104" s="295"/>
      <c r="H104" s="406"/>
      <c r="I104" s="624"/>
      <c r="J104" s="746" t="s">
        <v>317</v>
      </c>
      <c r="K104" s="746"/>
      <c r="L104" s="746" t="s">
        <v>318</v>
      </c>
      <c r="M104" s="337">
        <v>1</v>
      </c>
      <c r="N104" s="337">
        <v>1</v>
      </c>
      <c r="O104" s="296"/>
      <c r="P104" s="250"/>
      <c r="Q104" s="250"/>
      <c r="R104" s="347"/>
      <c r="S104" s="347"/>
      <c r="T104" s="347"/>
      <c r="U104" s="347"/>
      <c r="V104" s="347"/>
      <c r="W104" s="347"/>
      <c r="X104" s="347"/>
      <c r="Y104" s="347"/>
      <c r="Z104" s="347"/>
      <c r="AA104" s="347"/>
      <c r="AB104" s="347"/>
      <c r="AC104" s="347"/>
      <c r="AD104" s="608"/>
    </row>
    <row r="105" spans="1:30" ht="72" customHeight="1" thickBot="1" x14ac:dyDescent="0.3">
      <c r="A105" s="617"/>
      <c r="B105" s="295"/>
      <c r="C105" s="620"/>
      <c r="D105" s="620"/>
      <c r="E105" s="622"/>
      <c r="F105" s="622"/>
      <c r="G105" s="295"/>
      <c r="H105" s="746" t="s">
        <v>319</v>
      </c>
      <c r="I105" s="625">
        <v>6.25</v>
      </c>
      <c r="J105" s="746" t="s">
        <v>315</v>
      </c>
      <c r="K105" s="746"/>
      <c r="L105" s="746" t="s">
        <v>316</v>
      </c>
      <c r="M105" s="338">
        <v>1</v>
      </c>
      <c r="N105" s="337">
        <v>1</v>
      </c>
      <c r="O105" s="297"/>
      <c r="P105" s="250">
        <v>18433000</v>
      </c>
      <c r="Q105" s="250"/>
      <c r="R105" s="347">
        <v>18433000</v>
      </c>
      <c r="S105" s="347"/>
      <c r="T105" s="347"/>
      <c r="U105" s="347"/>
      <c r="V105" s="347"/>
      <c r="W105" s="347"/>
      <c r="X105" s="347"/>
      <c r="Y105" s="347"/>
      <c r="Z105" s="347"/>
      <c r="AA105" s="347"/>
      <c r="AB105" s="347"/>
      <c r="AC105" s="347"/>
      <c r="AD105" s="608"/>
    </row>
    <row r="106" spans="1:30" ht="120.75" thickBot="1" x14ac:dyDescent="0.3">
      <c r="A106" s="617"/>
      <c r="B106" s="295"/>
      <c r="C106" s="620"/>
      <c r="D106" s="620"/>
      <c r="E106" s="622"/>
      <c r="F106" s="622"/>
      <c r="G106" s="295"/>
      <c r="H106" s="746"/>
      <c r="I106" s="624"/>
      <c r="J106" s="746" t="s">
        <v>317</v>
      </c>
      <c r="K106" s="746"/>
      <c r="L106" s="746" t="s">
        <v>320</v>
      </c>
      <c r="M106" s="337">
        <v>1</v>
      </c>
      <c r="N106" s="337">
        <v>1</v>
      </c>
      <c r="O106" s="297"/>
      <c r="P106" s="250"/>
      <c r="Q106" s="250"/>
      <c r="R106" s="347"/>
      <c r="S106" s="347"/>
      <c r="T106" s="347"/>
      <c r="U106" s="347"/>
      <c r="V106" s="347"/>
      <c r="W106" s="347"/>
      <c r="X106" s="347"/>
      <c r="Y106" s="347"/>
      <c r="Z106" s="347"/>
      <c r="AA106" s="347"/>
      <c r="AB106" s="347"/>
      <c r="AC106" s="347"/>
      <c r="AD106" s="608"/>
    </row>
    <row r="107" spans="1:30" ht="84" customHeight="1" thickBot="1" x14ac:dyDescent="0.3">
      <c r="A107" s="617"/>
      <c r="B107" s="295"/>
      <c r="C107" s="620"/>
      <c r="D107" s="620"/>
      <c r="E107" s="622"/>
      <c r="F107" s="622"/>
      <c r="G107" s="295"/>
      <c r="H107" s="746" t="s">
        <v>321</v>
      </c>
      <c r="I107" s="625">
        <v>6.25</v>
      </c>
      <c r="J107" s="746" t="s">
        <v>315</v>
      </c>
      <c r="K107" s="746"/>
      <c r="L107" s="746" t="s">
        <v>322</v>
      </c>
      <c r="M107" s="338">
        <v>1</v>
      </c>
      <c r="N107" s="337">
        <v>1</v>
      </c>
      <c r="O107" s="297"/>
      <c r="P107" s="250">
        <v>15800000</v>
      </c>
      <c r="Q107" s="250"/>
      <c r="R107" s="347"/>
      <c r="S107" s="347"/>
      <c r="T107" s="347"/>
      <c r="U107" s="347"/>
      <c r="V107" s="347"/>
      <c r="W107" s="347"/>
      <c r="X107" s="347"/>
      <c r="Y107" s="347"/>
      <c r="Z107" s="347"/>
      <c r="AA107" s="347"/>
      <c r="AB107" s="347"/>
      <c r="AC107" s="347"/>
      <c r="AD107" s="608"/>
    </row>
    <row r="108" spans="1:30" ht="120.75" thickBot="1" x14ac:dyDescent="0.3">
      <c r="A108" s="617"/>
      <c r="B108" s="295"/>
      <c r="C108" s="620"/>
      <c r="D108" s="620"/>
      <c r="E108" s="622"/>
      <c r="F108" s="622"/>
      <c r="G108" s="295"/>
      <c r="H108" s="746"/>
      <c r="I108" s="624"/>
      <c r="J108" s="746" t="s">
        <v>317</v>
      </c>
      <c r="K108" s="746"/>
      <c r="L108" s="746" t="s">
        <v>320</v>
      </c>
      <c r="M108" s="337">
        <v>1</v>
      </c>
      <c r="N108" s="337">
        <v>1</v>
      </c>
      <c r="O108" s="297"/>
      <c r="P108" s="250"/>
      <c r="Q108" s="250"/>
      <c r="R108" s="347">
        <v>15800000</v>
      </c>
      <c r="S108" s="347"/>
      <c r="T108" s="347"/>
      <c r="U108" s="347"/>
      <c r="V108" s="347"/>
      <c r="W108" s="347"/>
      <c r="X108" s="347"/>
      <c r="Y108" s="347"/>
      <c r="Z108" s="347"/>
      <c r="AA108" s="347"/>
      <c r="AB108" s="347"/>
      <c r="AC108" s="347"/>
      <c r="AD108" s="608"/>
    </row>
    <row r="109" spans="1:30" ht="72" customHeight="1" thickBot="1" x14ac:dyDescent="0.3">
      <c r="A109" s="617"/>
      <c r="B109" s="295"/>
      <c r="C109" s="620"/>
      <c r="D109" s="620"/>
      <c r="E109" s="622"/>
      <c r="F109" s="622"/>
      <c r="G109" s="295"/>
      <c r="H109" s="746" t="s">
        <v>323</v>
      </c>
      <c r="I109" s="625">
        <v>5.25</v>
      </c>
      <c r="J109" s="746" t="s">
        <v>315</v>
      </c>
      <c r="K109" s="746"/>
      <c r="L109" s="746" t="s">
        <v>316</v>
      </c>
      <c r="M109" s="338">
        <v>1</v>
      </c>
      <c r="N109" s="337">
        <v>1</v>
      </c>
      <c r="O109" s="614"/>
      <c r="P109" s="250"/>
      <c r="Q109" s="250"/>
      <c r="R109" s="347"/>
      <c r="S109" s="347"/>
      <c r="T109" s="347"/>
      <c r="U109" s="347"/>
      <c r="V109" s="347"/>
      <c r="W109" s="347"/>
      <c r="X109" s="347"/>
      <c r="Y109" s="347"/>
      <c r="Z109" s="347"/>
      <c r="AA109" s="347"/>
      <c r="AB109" s="347"/>
      <c r="AC109" s="347"/>
      <c r="AD109" s="608"/>
    </row>
    <row r="110" spans="1:30" ht="120.75" thickBot="1" x14ac:dyDescent="0.3">
      <c r="A110" s="617"/>
      <c r="B110" s="295"/>
      <c r="C110" s="620"/>
      <c r="D110" s="620"/>
      <c r="E110" s="622"/>
      <c r="F110" s="622"/>
      <c r="G110" s="295"/>
      <c r="H110" s="746"/>
      <c r="I110" s="624"/>
      <c r="J110" s="746" t="s">
        <v>317</v>
      </c>
      <c r="K110" s="746"/>
      <c r="L110" s="746" t="s">
        <v>320</v>
      </c>
      <c r="M110" s="337">
        <v>1</v>
      </c>
      <c r="N110" s="337">
        <v>1</v>
      </c>
      <c r="O110" s="615"/>
      <c r="P110" s="250"/>
      <c r="Q110" s="250"/>
      <c r="R110" s="347"/>
      <c r="S110" s="347"/>
      <c r="T110" s="347"/>
      <c r="U110" s="347"/>
      <c r="V110" s="347"/>
      <c r="W110" s="347"/>
      <c r="X110" s="347"/>
      <c r="Y110" s="347"/>
      <c r="Z110" s="347"/>
      <c r="AA110" s="347"/>
      <c r="AB110" s="347"/>
      <c r="AC110" s="347"/>
      <c r="AD110" s="608"/>
    </row>
    <row r="111" spans="1:30" ht="144.75" thickBot="1" x14ac:dyDescent="0.3">
      <c r="A111" s="617"/>
      <c r="B111" s="295"/>
      <c r="C111" s="620"/>
      <c r="D111" s="620"/>
      <c r="E111" s="622"/>
      <c r="F111" s="622"/>
      <c r="G111" s="295"/>
      <c r="H111" s="746" t="s">
        <v>324</v>
      </c>
      <c r="I111" s="625">
        <v>4.5</v>
      </c>
      <c r="J111" s="746" t="s">
        <v>325</v>
      </c>
      <c r="K111" s="746"/>
      <c r="L111" s="746" t="s">
        <v>326</v>
      </c>
      <c r="M111" s="337">
        <v>1</v>
      </c>
      <c r="N111" s="337"/>
      <c r="O111" s="297"/>
      <c r="P111" s="250"/>
      <c r="Q111" s="250"/>
      <c r="R111" s="347"/>
      <c r="S111" s="347"/>
      <c r="T111" s="347"/>
      <c r="U111" s="347"/>
      <c r="V111" s="347"/>
      <c r="W111" s="347"/>
      <c r="X111" s="347"/>
      <c r="Y111" s="347"/>
      <c r="Z111" s="347"/>
      <c r="AA111" s="347"/>
      <c r="AB111" s="347"/>
      <c r="AC111" s="347"/>
      <c r="AD111" s="608"/>
    </row>
    <row r="112" spans="1:30" ht="180.75" thickBot="1" x14ac:dyDescent="0.3">
      <c r="A112" s="617"/>
      <c r="B112" s="295"/>
      <c r="C112" s="620"/>
      <c r="D112" s="620"/>
      <c r="E112" s="622"/>
      <c r="F112" s="622"/>
      <c r="G112" s="295"/>
      <c r="H112" s="746"/>
      <c r="I112" s="626"/>
      <c r="J112" s="746" t="s">
        <v>327</v>
      </c>
      <c r="K112" s="746"/>
      <c r="L112" s="746" t="s">
        <v>328</v>
      </c>
      <c r="M112" s="337">
        <v>0.7</v>
      </c>
      <c r="N112" s="337"/>
      <c r="O112" s="627"/>
      <c r="P112" s="250">
        <v>2000000</v>
      </c>
      <c r="Q112" s="250"/>
      <c r="R112" s="347"/>
      <c r="S112" s="347"/>
      <c r="T112" s="347">
        <v>2000000</v>
      </c>
      <c r="U112" s="347"/>
      <c r="V112" s="347"/>
      <c r="W112" s="347"/>
      <c r="X112" s="347"/>
      <c r="Y112" s="347"/>
      <c r="Z112" s="347"/>
      <c r="AA112" s="347"/>
      <c r="AB112" s="347"/>
      <c r="AC112" s="347"/>
      <c r="AD112" s="608"/>
    </row>
    <row r="113" spans="1:30" ht="84.75" thickBot="1" x14ac:dyDescent="0.3">
      <c r="A113" s="617"/>
      <c r="B113" s="295"/>
      <c r="C113" s="620"/>
      <c r="D113" s="620"/>
      <c r="E113" s="622"/>
      <c r="F113" s="622"/>
      <c r="G113" s="295"/>
      <c r="H113" s="746"/>
      <c r="I113" s="624"/>
      <c r="J113" s="746" t="s">
        <v>329</v>
      </c>
      <c r="K113" s="746"/>
      <c r="L113" s="746" t="s">
        <v>330</v>
      </c>
      <c r="M113" s="337">
        <v>1</v>
      </c>
      <c r="N113" s="337">
        <v>1</v>
      </c>
      <c r="O113" s="628"/>
      <c r="P113" s="250"/>
      <c r="Q113" s="250"/>
      <c r="R113" s="347"/>
      <c r="S113" s="347"/>
      <c r="T113" s="347"/>
      <c r="U113" s="347"/>
      <c r="V113" s="347"/>
      <c r="W113" s="347"/>
      <c r="X113" s="347"/>
      <c r="Y113" s="347"/>
      <c r="Z113" s="347"/>
      <c r="AA113" s="347"/>
      <c r="AB113" s="347"/>
      <c r="AC113" s="347"/>
      <c r="AD113" s="608"/>
    </row>
    <row r="114" spans="1:30" ht="144.75" thickBot="1" x14ac:dyDescent="0.3">
      <c r="A114" s="617"/>
      <c r="B114" s="295"/>
      <c r="C114" s="620"/>
      <c r="D114" s="620"/>
      <c r="E114" s="622"/>
      <c r="F114" s="622"/>
      <c r="G114" s="295"/>
      <c r="H114" s="410" t="s">
        <v>331</v>
      </c>
      <c r="I114" s="625">
        <v>3.1</v>
      </c>
      <c r="J114" s="746" t="s">
        <v>325</v>
      </c>
      <c r="K114" s="746"/>
      <c r="L114" s="746" t="s">
        <v>326</v>
      </c>
      <c r="M114" s="337">
        <v>1</v>
      </c>
      <c r="N114" s="337">
        <v>1</v>
      </c>
      <c r="O114" s="298"/>
      <c r="P114" s="250"/>
      <c r="Q114" s="250"/>
      <c r="R114" s="347"/>
      <c r="S114" s="347"/>
      <c r="T114" s="347"/>
      <c r="U114" s="347"/>
      <c r="V114" s="347"/>
      <c r="W114" s="347"/>
      <c r="X114" s="347"/>
      <c r="Y114" s="347"/>
      <c r="Z114" s="347"/>
      <c r="AA114" s="347"/>
      <c r="AB114" s="347"/>
      <c r="AC114" s="347"/>
      <c r="AD114" s="608"/>
    </row>
    <row r="115" spans="1:30" ht="180.75" thickBot="1" x14ac:dyDescent="0.3">
      <c r="A115" s="617"/>
      <c r="B115" s="295"/>
      <c r="C115" s="620"/>
      <c r="D115" s="620"/>
      <c r="E115" s="622"/>
      <c r="F115" s="622"/>
      <c r="G115" s="295"/>
      <c r="H115" s="406"/>
      <c r="I115" s="626"/>
      <c r="J115" s="746" t="s">
        <v>327</v>
      </c>
      <c r="K115" s="746"/>
      <c r="L115" s="746" t="s">
        <v>328</v>
      </c>
      <c r="M115" s="337">
        <v>0.7</v>
      </c>
      <c r="N115" s="337"/>
      <c r="O115" s="299">
        <v>4647000</v>
      </c>
      <c r="P115" s="250">
        <v>4367000</v>
      </c>
      <c r="Q115" s="250"/>
      <c r="R115" s="347"/>
      <c r="S115" s="347"/>
      <c r="T115" s="347"/>
      <c r="U115" s="347"/>
      <c r="V115" s="347"/>
      <c r="W115" s="347"/>
      <c r="X115" s="347">
        <v>9014000</v>
      </c>
      <c r="Y115" s="347"/>
      <c r="Z115" s="347"/>
      <c r="AA115" s="347"/>
      <c r="AB115" s="347"/>
      <c r="AC115" s="347"/>
      <c r="AD115" s="608"/>
    </row>
    <row r="116" spans="1:30" ht="84.75" thickBot="1" x14ac:dyDescent="0.3">
      <c r="A116" s="617"/>
      <c r="B116" s="295"/>
      <c r="C116" s="620"/>
      <c r="D116" s="620"/>
      <c r="E116" s="622"/>
      <c r="F116" s="622"/>
      <c r="G116" s="295"/>
      <c r="H116" s="746"/>
      <c r="I116" s="624"/>
      <c r="J116" s="746" t="s">
        <v>329</v>
      </c>
      <c r="K116" s="746"/>
      <c r="L116" s="746" t="s">
        <v>332</v>
      </c>
      <c r="M116" s="337">
        <v>1</v>
      </c>
      <c r="N116" s="337">
        <v>1</v>
      </c>
      <c r="O116" s="297"/>
      <c r="P116" s="250"/>
      <c r="Q116" s="250"/>
      <c r="R116" s="347"/>
      <c r="S116" s="347"/>
      <c r="T116" s="347"/>
      <c r="U116" s="347"/>
      <c r="V116" s="347"/>
      <c r="W116" s="347"/>
      <c r="X116" s="347"/>
      <c r="Y116" s="347"/>
      <c r="Z116" s="347"/>
      <c r="AA116" s="347"/>
      <c r="AB116" s="347"/>
      <c r="AC116" s="347"/>
      <c r="AD116" s="608"/>
    </row>
    <row r="117" spans="1:30" ht="144.75" thickBot="1" x14ac:dyDescent="0.3">
      <c r="A117" s="617"/>
      <c r="B117" s="295"/>
      <c r="C117" s="620"/>
      <c r="D117" s="620"/>
      <c r="E117" s="622"/>
      <c r="F117" s="622"/>
      <c r="G117" s="295"/>
      <c r="H117" s="746" t="s">
        <v>333</v>
      </c>
      <c r="I117" s="625">
        <v>4.4000000000000004</v>
      </c>
      <c r="J117" s="746" t="s">
        <v>325</v>
      </c>
      <c r="K117" s="746"/>
      <c r="L117" s="746" t="s">
        <v>326</v>
      </c>
      <c r="M117" s="337">
        <v>1</v>
      </c>
      <c r="N117" s="337">
        <v>1</v>
      </c>
      <c r="O117" s="614"/>
      <c r="P117" s="250"/>
      <c r="Q117" s="250"/>
      <c r="R117" s="347"/>
      <c r="S117" s="347"/>
      <c r="T117" s="347"/>
      <c r="U117" s="347"/>
      <c r="V117" s="347"/>
      <c r="W117" s="347"/>
      <c r="X117" s="347"/>
      <c r="Y117" s="347"/>
      <c r="Z117" s="347"/>
      <c r="AA117" s="347"/>
      <c r="AB117" s="347"/>
      <c r="AC117" s="347"/>
      <c r="AD117" s="608"/>
    </row>
    <row r="118" spans="1:30" ht="180.75" thickBot="1" x14ac:dyDescent="0.3">
      <c r="A118" s="617"/>
      <c r="B118" s="295"/>
      <c r="C118" s="620"/>
      <c r="D118" s="620"/>
      <c r="E118" s="622"/>
      <c r="F118" s="622"/>
      <c r="G118" s="295"/>
      <c r="H118" s="746"/>
      <c r="I118" s="626"/>
      <c r="J118" s="746" t="s">
        <v>327</v>
      </c>
      <c r="K118" s="746"/>
      <c r="L118" s="746" t="s">
        <v>328</v>
      </c>
      <c r="M118" s="337">
        <v>0.7</v>
      </c>
      <c r="N118" s="337"/>
      <c r="O118" s="615"/>
      <c r="P118" s="250">
        <v>8000000</v>
      </c>
      <c r="Q118" s="250"/>
      <c r="R118" s="347"/>
      <c r="S118" s="347"/>
      <c r="T118" s="347"/>
      <c r="U118" s="347"/>
      <c r="V118" s="347"/>
      <c r="W118" s="347"/>
      <c r="X118" s="347">
        <v>8000000</v>
      </c>
      <c r="Y118" s="347"/>
      <c r="Z118" s="347"/>
      <c r="AA118" s="347"/>
      <c r="AB118" s="347"/>
      <c r="AC118" s="347"/>
      <c r="AD118" s="608"/>
    </row>
    <row r="119" spans="1:30" ht="84.75" thickBot="1" x14ac:dyDescent="0.3">
      <c r="A119" s="617"/>
      <c r="B119" s="295"/>
      <c r="C119" s="620"/>
      <c r="D119" s="620"/>
      <c r="E119" s="622"/>
      <c r="F119" s="622"/>
      <c r="G119" s="295"/>
      <c r="H119" s="746"/>
      <c r="I119" s="624"/>
      <c r="J119" s="746" t="s">
        <v>329</v>
      </c>
      <c r="K119" s="746"/>
      <c r="L119" s="746" t="s">
        <v>330</v>
      </c>
      <c r="M119" s="337">
        <v>1</v>
      </c>
      <c r="N119" s="337">
        <v>1</v>
      </c>
      <c r="O119" s="297"/>
      <c r="P119" s="250"/>
      <c r="Q119" s="250"/>
      <c r="R119" s="347"/>
      <c r="S119" s="347"/>
      <c r="T119" s="347"/>
      <c r="U119" s="347"/>
      <c r="V119" s="347"/>
      <c r="W119" s="347"/>
      <c r="X119" s="347"/>
      <c r="Y119" s="347"/>
      <c r="Z119" s="347"/>
      <c r="AA119" s="347"/>
      <c r="AB119" s="347"/>
      <c r="AC119" s="347"/>
      <c r="AD119" s="608"/>
    </row>
    <row r="120" spans="1:30" ht="48" customHeight="1" thickBot="1" x14ac:dyDescent="0.3">
      <c r="A120" s="617"/>
      <c r="B120" s="295"/>
      <c r="C120" s="620"/>
      <c r="D120" s="620"/>
      <c r="E120" s="622"/>
      <c r="F120" s="622"/>
      <c r="G120" s="295"/>
      <c r="H120" s="410" t="s">
        <v>334</v>
      </c>
      <c r="I120" s="625">
        <v>3</v>
      </c>
      <c r="J120" s="746" t="s">
        <v>335</v>
      </c>
      <c r="K120" s="746"/>
      <c r="L120" s="746" t="s">
        <v>336</v>
      </c>
      <c r="M120" s="339">
        <v>1</v>
      </c>
      <c r="N120" s="339">
        <v>1</v>
      </c>
      <c r="O120" s="629">
        <v>6400000</v>
      </c>
      <c r="P120" s="250">
        <v>12600000</v>
      </c>
      <c r="Q120" s="250"/>
      <c r="R120" s="347"/>
      <c r="S120" s="347"/>
      <c r="T120" s="347">
        <v>12600000</v>
      </c>
      <c r="U120" s="347"/>
      <c r="V120" s="347"/>
      <c r="W120" s="347"/>
      <c r="X120" s="347"/>
      <c r="Y120" s="347">
        <v>6400000</v>
      </c>
      <c r="Z120" s="347"/>
      <c r="AA120" s="347"/>
      <c r="AB120" s="347"/>
      <c r="AC120" s="347"/>
      <c r="AD120" s="608"/>
    </row>
    <row r="121" spans="1:30" ht="108" x14ac:dyDescent="0.25">
      <c r="A121" s="618"/>
      <c r="B121" s="295"/>
      <c r="C121" s="406"/>
      <c r="D121" s="406"/>
      <c r="E121" s="401"/>
      <c r="F121" s="401"/>
      <c r="G121" s="295"/>
      <c r="H121" s="406"/>
      <c r="I121" s="624"/>
      <c r="J121" s="746" t="s">
        <v>337</v>
      </c>
      <c r="K121" s="746"/>
      <c r="L121" s="746" t="s">
        <v>338</v>
      </c>
      <c r="M121" s="337">
        <v>1</v>
      </c>
      <c r="N121" s="337">
        <v>1</v>
      </c>
      <c r="O121" s="630"/>
      <c r="P121" s="250"/>
      <c r="Q121" s="250"/>
      <c r="R121" s="347"/>
      <c r="S121" s="347"/>
      <c r="T121" s="347"/>
      <c r="U121" s="347"/>
      <c r="V121" s="347"/>
      <c r="W121" s="347"/>
      <c r="X121" s="347"/>
      <c r="Y121" s="347"/>
      <c r="Z121" s="347"/>
      <c r="AA121" s="347"/>
      <c r="AB121" s="347"/>
      <c r="AC121" s="347"/>
      <c r="AD121" s="609"/>
    </row>
    <row r="122" spans="1:30" ht="15.75" thickBot="1" x14ac:dyDescent="0.3"/>
    <row r="123" spans="1:30" ht="48" x14ac:dyDescent="0.25">
      <c r="A123" s="755" t="s">
        <v>33</v>
      </c>
      <c r="B123" s="756" t="s">
        <v>34</v>
      </c>
      <c r="C123" s="757" t="s">
        <v>121</v>
      </c>
      <c r="D123" s="757" t="s">
        <v>36</v>
      </c>
      <c r="E123" s="757" t="s">
        <v>345</v>
      </c>
      <c r="F123" s="757" t="s">
        <v>346</v>
      </c>
      <c r="G123" s="758">
        <v>4.8000000000000001E-2</v>
      </c>
      <c r="H123" s="759" t="s">
        <v>347</v>
      </c>
      <c r="I123" s="760">
        <v>8.3299999999999999E-2</v>
      </c>
      <c r="J123" s="220" t="s">
        <v>348</v>
      </c>
      <c r="K123" s="220"/>
      <c r="L123" s="265" t="s">
        <v>349</v>
      </c>
      <c r="M123" s="224">
        <v>0</v>
      </c>
      <c r="N123" s="224">
        <v>30</v>
      </c>
      <c r="O123" s="761">
        <v>2852850</v>
      </c>
      <c r="P123" s="754">
        <v>11411400</v>
      </c>
      <c r="Q123" s="754"/>
      <c r="R123" s="695"/>
      <c r="S123" s="695"/>
      <c r="T123" s="695"/>
      <c r="U123" s="695"/>
      <c r="V123" s="695"/>
      <c r="W123" s="695"/>
      <c r="X123" s="695"/>
      <c r="Y123" s="695">
        <v>2852850</v>
      </c>
      <c r="Z123" s="695">
        <v>2852850</v>
      </c>
      <c r="AA123" s="695">
        <v>2852850</v>
      </c>
      <c r="AB123" s="695">
        <v>2852850</v>
      </c>
      <c r="AC123" s="695">
        <v>2852850</v>
      </c>
      <c r="AD123" s="762"/>
    </row>
    <row r="124" spans="1:30" ht="84.75" thickBot="1" x14ac:dyDescent="0.3">
      <c r="A124" s="763"/>
      <c r="B124" s="764"/>
      <c r="C124" s="765"/>
      <c r="D124" s="765"/>
      <c r="E124" s="765"/>
      <c r="F124" s="765"/>
      <c r="G124" s="766"/>
      <c r="H124" s="767"/>
      <c r="I124" s="768"/>
      <c r="J124" s="220" t="s">
        <v>350</v>
      </c>
      <c r="K124" s="220"/>
      <c r="L124" s="265" t="s">
        <v>351</v>
      </c>
      <c r="M124" s="223">
        <v>1</v>
      </c>
      <c r="N124" s="223">
        <v>0.9</v>
      </c>
      <c r="O124" s="761"/>
      <c r="P124" s="754"/>
      <c r="Q124" s="754"/>
      <c r="R124" s="695"/>
      <c r="S124" s="695"/>
      <c r="T124" s="695"/>
      <c r="U124" s="695"/>
      <c r="V124" s="695"/>
      <c r="W124" s="695"/>
      <c r="X124" s="695"/>
      <c r="Y124" s="695"/>
      <c r="Z124" s="695"/>
      <c r="AA124" s="695"/>
      <c r="AB124" s="695"/>
      <c r="AC124" s="695"/>
      <c r="AD124" s="769"/>
    </row>
    <row r="125" spans="1:30" ht="48" x14ac:dyDescent="0.25">
      <c r="A125" s="763"/>
      <c r="B125" s="764"/>
      <c r="C125" s="765"/>
      <c r="D125" s="765"/>
      <c r="E125" s="765"/>
      <c r="F125" s="765"/>
      <c r="G125" s="766"/>
      <c r="H125" s="767" t="s">
        <v>352</v>
      </c>
      <c r="I125" s="760">
        <v>8.3299999999999999E-2</v>
      </c>
      <c r="J125" s="220" t="s">
        <v>348</v>
      </c>
      <c r="K125" s="220"/>
      <c r="L125" s="265" t="s">
        <v>349</v>
      </c>
      <c r="M125" s="224">
        <v>0</v>
      </c>
      <c r="N125" s="224">
        <v>10</v>
      </c>
      <c r="O125" s="770">
        <v>6538871</v>
      </c>
      <c r="P125" s="771">
        <v>877300</v>
      </c>
      <c r="Q125" s="772"/>
      <c r="R125" s="752"/>
      <c r="S125" s="773"/>
      <c r="T125" s="773"/>
      <c r="U125" s="695">
        <v>950000</v>
      </c>
      <c r="V125" s="695">
        <v>950000</v>
      </c>
      <c r="W125" s="695">
        <v>1500000</v>
      </c>
      <c r="X125" s="695"/>
      <c r="Y125" s="695"/>
      <c r="Z125" s="695"/>
      <c r="AA125" s="695">
        <v>2450000</v>
      </c>
      <c r="AB125" s="695">
        <v>1500000</v>
      </c>
      <c r="AC125" s="774"/>
      <c r="AD125" s="769"/>
    </row>
    <row r="126" spans="1:30" ht="84" x14ac:dyDescent="0.25">
      <c r="A126" s="763"/>
      <c r="B126" s="764"/>
      <c r="C126" s="765"/>
      <c r="D126" s="765"/>
      <c r="E126" s="765"/>
      <c r="F126" s="765"/>
      <c r="G126" s="766"/>
      <c r="H126" s="767"/>
      <c r="I126" s="768"/>
      <c r="J126" s="220" t="s">
        <v>350</v>
      </c>
      <c r="K126" s="220"/>
      <c r="L126" s="265" t="s">
        <v>351</v>
      </c>
      <c r="M126" s="223">
        <v>1</v>
      </c>
      <c r="N126" s="223">
        <v>0.9</v>
      </c>
      <c r="O126" s="770"/>
      <c r="P126" s="771"/>
      <c r="Q126" s="772"/>
      <c r="R126" s="752"/>
      <c r="S126" s="773"/>
      <c r="T126" s="773"/>
      <c r="U126" s="695"/>
      <c r="V126" s="695"/>
      <c r="W126" s="695"/>
      <c r="X126" s="695"/>
      <c r="Y126" s="695"/>
      <c r="Z126" s="695"/>
      <c r="AA126" s="695"/>
      <c r="AB126" s="695"/>
      <c r="AC126" s="774"/>
      <c r="AD126" s="769"/>
    </row>
    <row r="127" spans="1:30" ht="96" x14ac:dyDescent="0.25">
      <c r="A127" s="763"/>
      <c r="B127" s="764"/>
      <c r="C127" s="765"/>
      <c r="D127" s="765"/>
      <c r="E127" s="765"/>
      <c r="F127" s="765"/>
      <c r="G127" s="766"/>
      <c r="H127" s="265" t="s">
        <v>353</v>
      </c>
      <c r="I127" s="775">
        <v>0.1666</v>
      </c>
      <c r="J127" s="221" t="s">
        <v>354</v>
      </c>
      <c r="K127" s="221"/>
      <c r="L127" s="265" t="s">
        <v>355</v>
      </c>
      <c r="M127" s="223">
        <v>1</v>
      </c>
      <c r="N127" s="223">
        <v>0.95</v>
      </c>
      <c r="O127" s="776"/>
      <c r="P127" s="741">
        <v>11411400</v>
      </c>
      <c r="Q127" s="723"/>
      <c r="R127" s="724"/>
      <c r="S127" s="725"/>
      <c r="T127" s="725"/>
      <c r="U127" s="725"/>
      <c r="V127" s="725"/>
      <c r="W127" s="725"/>
      <c r="X127" s="738"/>
      <c r="Y127" s="738"/>
      <c r="Z127" s="751">
        <v>2852850</v>
      </c>
      <c r="AA127" s="751">
        <v>2852850</v>
      </c>
      <c r="AB127" s="751">
        <v>2852850</v>
      </c>
      <c r="AC127" s="751">
        <v>2852850</v>
      </c>
      <c r="AD127" s="769"/>
    </row>
    <row r="128" spans="1:30" ht="156" x14ac:dyDescent="0.25">
      <c r="A128" s="763"/>
      <c r="B128" s="764"/>
      <c r="C128" s="765"/>
      <c r="D128" s="765"/>
      <c r="E128" s="765"/>
      <c r="F128" s="765"/>
      <c r="G128" s="766"/>
      <c r="H128" s="265" t="s">
        <v>356</v>
      </c>
      <c r="I128" s="775">
        <v>0.1666</v>
      </c>
      <c r="J128" s="221" t="s">
        <v>357</v>
      </c>
      <c r="K128" s="221"/>
      <c r="L128" s="222" t="s">
        <v>358</v>
      </c>
      <c r="M128" s="223">
        <v>0.7</v>
      </c>
      <c r="N128" s="223">
        <v>0.85</v>
      </c>
      <c r="O128" s="777"/>
      <c r="P128" s="741">
        <v>8109200</v>
      </c>
      <c r="Q128" s="723"/>
      <c r="R128" s="738"/>
      <c r="S128" s="751">
        <v>2027300</v>
      </c>
      <c r="T128" s="751">
        <v>2027300</v>
      </c>
      <c r="U128" s="751">
        <v>2027300</v>
      </c>
      <c r="V128" s="751">
        <v>2027300</v>
      </c>
      <c r="W128" s="725"/>
      <c r="X128" s="738"/>
      <c r="Y128" s="738"/>
      <c r="Z128" s="738"/>
      <c r="AA128" s="738"/>
      <c r="AB128" s="778"/>
      <c r="AC128" s="778"/>
      <c r="AD128" s="769"/>
    </row>
    <row r="129" spans="1:30" ht="132" x14ac:dyDescent="0.25">
      <c r="A129" s="763"/>
      <c r="B129" s="764"/>
      <c r="C129" s="765"/>
      <c r="D129" s="765"/>
      <c r="E129" s="765"/>
      <c r="F129" s="765"/>
      <c r="G129" s="766"/>
      <c r="H129" s="779" t="s">
        <v>359</v>
      </c>
      <c r="I129" s="775">
        <v>8.3299999999999999E-2</v>
      </c>
      <c r="J129" s="221" t="s">
        <v>360</v>
      </c>
      <c r="K129" s="221"/>
      <c r="L129" s="222" t="s">
        <v>361</v>
      </c>
      <c r="M129" s="223">
        <v>0.88</v>
      </c>
      <c r="N129" s="223">
        <v>0.8</v>
      </c>
      <c r="O129" s="780"/>
      <c r="P129" s="741">
        <v>31663500</v>
      </c>
      <c r="Q129" s="777"/>
      <c r="R129" s="739"/>
      <c r="S129" s="739">
        <v>5695250</v>
      </c>
      <c r="T129" s="739">
        <v>5695250</v>
      </c>
      <c r="U129" s="739">
        <v>4054600</v>
      </c>
      <c r="V129" s="739">
        <v>4054600</v>
      </c>
      <c r="W129" s="739">
        <v>4054600</v>
      </c>
      <c r="X129" s="739">
        <v>4054600</v>
      </c>
      <c r="Y129" s="739">
        <v>4054600</v>
      </c>
      <c r="Z129" s="781"/>
      <c r="AA129" s="781"/>
      <c r="AB129" s="781"/>
      <c r="AC129" s="781"/>
      <c r="AD129" s="769"/>
    </row>
    <row r="130" spans="1:30" ht="120" x14ac:dyDescent="0.25">
      <c r="A130" s="763"/>
      <c r="B130" s="764"/>
      <c r="C130" s="765"/>
      <c r="D130" s="765"/>
      <c r="E130" s="765"/>
      <c r="F130" s="765"/>
      <c r="G130" s="766"/>
      <c r="H130" s="779" t="s">
        <v>362</v>
      </c>
      <c r="I130" s="775">
        <v>8.3299999999999999E-2</v>
      </c>
      <c r="J130" s="221" t="s">
        <v>360</v>
      </c>
      <c r="K130" s="221"/>
      <c r="L130" s="222" t="s">
        <v>361</v>
      </c>
      <c r="M130" s="223">
        <v>0.88</v>
      </c>
      <c r="N130" s="223">
        <v>0.8</v>
      </c>
      <c r="O130" s="777">
        <v>5000000</v>
      </c>
      <c r="P130" s="741"/>
      <c r="Q130" s="723"/>
      <c r="R130" s="740"/>
      <c r="S130" s="740"/>
      <c r="T130" s="739">
        <v>1500000</v>
      </c>
      <c r="U130" s="740"/>
      <c r="V130" s="740"/>
      <c r="W130" s="740">
        <v>1500000</v>
      </c>
      <c r="X130" s="740"/>
      <c r="Y130" s="740"/>
      <c r="Z130" s="782"/>
      <c r="AA130" s="740">
        <v>2000000</v>
      </c>
      <c r="AB130" s="782"/>
      <c r="AC130" s="782"/>
      <c r="AD130" s="769"/>
    </row>
    <row r="131" spans="1:30" ht="120" x14ac:dyDescent="0.25">
      <c r="A131" s="763"/>
      <c r="B131" s="764"/>
      <c r="C131" s="765"/>
      <c r="D131" s="765"/>
      <c r="E131" s="765"/>
      <c r="F131" s="765"/>
      <c r="G131" s="766"/>
      <c r="H131" s="767" t="s">
        <v>363</v>
      </c>
      <c r="I131" s="768">
        <v>5.5500000000000001E-2</v>
      </c>
      <c r="J131" s="221" t="s">
        <v>364</v>
      </c>
      <c r="K131" s="221"/>
      <c r="L131" s="222" t="s">
        <v>365</v>
      </c>
      <c r="M131" s="223">
        <v>1</v>
      </c>
      <c r="N131" s="223">
        <v>0.99</v>
      </c>
      <c r="O131" s="770"/>
      <c r="P131" s="783">
        <v>6144600</v>
      </c>
      <c r="Q131" s="770"/>
      <c r="R131" s="753"/>
      <c r="S131" s="784"/>
      <c r="T131" s="784"/>
      <c r="U131" s="784"/>
      <c r="V131" s="753"/>
      <c r="W131" s="753"/>
      <c r="X131" s="753"/>
      <c r="Y131" s="753">
        <v>3072300</v>
      </c>
      <c r="Z131" s="753">
        <v>3072300</v>
      </c>
      <c r="AA131" s="753"/>
      <c r="AB131" s="753"/>
      <c r="AC131" s="753"/>
      <c r="AD131" s="769"/>
    </row>
    <row r="132" spans="1:30" ht="120" x14ac:dyDescent="0.25">
      <c r="A132" s="763"/>
      <c r="B132" s="764"/>
      <c r="C132" s="765"/>
      <c r="D132" s="765"/>
      <c r="E132" s="765"/>
      <c r="F132" s="765"/>
      <c r="G132" s="766"/>
      <c r="H132" s="767"/>
      <c r="I132" s="768"/>
      <c r="J132" s="220" t="s">
        <v>366</v>
      </c>
      <c r="K132" s="220"/>
      <c r="L132" s="220" t="s">
        <v>365</v>
      </c>
      <c r="M132" s="223">
        <v>0.9</v>
      </c>
      <c r="N132" s="223">
        <v>0.95</v>
      </c>
      <c r="O132" s="770"/>
      <c r="P132" s="783"/>
      <c r="Q132" s="770"/>
      <c r="R132" s="753"/>
      <c r="S132" s="784"/>
      <c r="T132" s="784"/>
      <c r="U132" s="784"/>
      <c r="V132" s="753"/>
      <c r="W132" s="753"/>
      <c r="X132" s="753"/>
      <c r="Y132" s="753"/>
      <c r="Z132" s="753"/>
      <c r="AA132" s="753"/>
      <c r="AB132" s="753"/>
      <c r="AC132" s="753"/>
      <c r="AD132" s="769"/>
    </row>
    <row r="133" spans="1:30" ht="120" x14ac:dyDescent="0.25">
      <c r="A133" s="763"/>
      <c r="B133" s="764"/>
      <c r="C133" s="765"/>
      <c r="D133" s="765"/>
      <c r="E133" s="765"/>
      <c r="F133" s="765"/>
      <c r="G133" s="766"/>
      <c r="H133" s="767"/>
      <c r="I133" s="768"/>
      <c r="J133" s="220" t="s">
        <v>367</v>
      </c>
      <c r="K133" s="220"/>
      <c r="L133" s="220" t="s">
        <v>365</v>
      </c>
      <c r="M133" s="223">
        <v>1</v>
      </c>
      <c r="N133" s="223">
        <v>0.9</v>
      </c>
      <c r="O133" s="770"/>
      <c r="P133" s="783"/>
      <c r="Q133" s="770"/>
      <c r="R133" s="753"/>
      <c r="S133" s="784"/>
      <c r="T133" s="784"/>
      <c r="U133" s="784"/>
      <c r="V133" s="753"/>
      <c r="W133" s="753"/>
      <c r="X133" s="753"/>
      <c r="Y133" s="753"/>
      <c r="Z133" s="753"/>
      <c r="AA133" s="753"/>
      <c r="AB133" s="753"/>
      <c r="AC133" s="753"/>
      <c r="AD133" s="769"/>
    </row>
    <row r="134" spans="1:30" ht="120" x14ac:dyDescent="0.25">
      <c r="A134" s="763"/>
      <c r="B134" s="764"/>
      <c r="C134" s="765"/>
      <c r="D134" s="765"/>
      <c r="E134" s="765"/>
      <c r="F134" s="765"/>
      <c r="G134" s="766"/>
      <c r="H134" s="767"/>
      <c r="I134" s="768"/>
      <c r="J134" s="220" t="s">
        <v>368</v>
      </c>
      <c r="K134" s="220"/>
      <c r="L134" s="220" t="s">
        <v>365</v>
      </c>
      <c r="M134" s="223">
        <v>1</v>
      </c>
      <c r="N134" s="223">
        <v>1</v>
      </c>
      <c r="O134" s="770"/>
      <c r="P134" s="783"/>
      <c r="Q134" s="770"/>
      <c r="R134" s="753"/>
      <c r="S134" s="784"/>
      <c r="T134" s="784"/>
      <c r="U134" s="784"/>
      <c r="V134" s="753"/>
      <c r="W134" s="753"/>
      <c r="X134" s="753"/>
      <c r="Y134" s="753"/>
      <c r="Z134" s="753"/>
      <c r="AA134" s="753"/>
      <c r="AB134" s="753"/>
      <c r="AC134" s="753"/>
      <c r="AD134" s="769"/>
    </row>
    <row r="135" spans="1:30" ht="120" x14ac:dyDescent="0.25">
      <c r="A135" s="763"/>
      <c r="B135" s="764"/>
      <c r="C135" s="765"/>
      <c r="D135" s="765"/>
      <c r="E135" s="765"/>
      <c r="F135" s="765"/>
      <c r="G135" s="766"/>
      <c r="H135" s="767"/>
      <c r="I135" s="768"/>
      <c r="J135" s="220" t="s">
        <v>369</v>
      </c>
      <c r="K135" s="785"/>
      <c r="L135" s="220" t="s">
        <v>365</v>
      </c>
      <c r="M135" s="223">
        <v>0.81799999999999995</v>
      </c>
      <c r="N135" s="223">
        <v>0.95</v>
      </c>
      <c r="O135" s="770"/>
      <c r="P135" s="783"/>
      <c r="Q135" s="770"/>
      <c r="R135" s="753"/>
      <c r="S135" s="784"/>
      <c r="T135" s="784"/>
      <c r="U135" s="784"/>
      <c r="V135" s="753"/>
      <c r="W135" s="753"/>
      <c r="X135" s="753"/>
      <c r="Y135" s="753"/>
      <c r="Z135" s="753"/>
      <c r="AA135" s="753"/>
      <c r="AB135" s="753"/>
      <c r="AC135" s="753"/>
      <c r="AD135" s="769"/>
    </row>
    <row r="136" spans="1:30" ht="120" x14ac:dyDescent="0.25">
      <c r="A136" s="763"/>
      <c r="B136" s="764"/>
      <c r="C136" s="765"/>
      <c r="D136" s="765"/>
      <c r="E136" s="765"/>
      <c r="F136" s="765"/>
      <c r="G136" s="766"/>
      <c r="H136" s="767" t="s">
        <v>370</v>
      </c>
      <c r="I136" s="768">
        <v>5.5500000000000001E-2</v>
      </c>
      <c r="J136" s="221" t="s">
        <v>364</v>
      </c>
      <c r="K136" s="221"/>
      <c r="L136" s="222" t="s">
        <v>365</v>
      </c>
      <c r="M136" s="223">
        <v>1</v>
      </c>
      <c r="N136" s="223">
        <v>0.99</v>
      </c>
      <c r="O136" s="770"/>
      <c r="P136" s="754">
        <v>2110400</v>
      </c>
      <c r="Q136" s="770"/>
      <c r="R136" s="753"/>
      <c r="S136" s="784"/>
      <c r="T136" s="784"/>
      <c r="U136" s="784"/>
      <c r="V136" s="784"/>
      <c r="W136" s="753"/>
      <c r="X136" s="753"/>
      <c r="Y136" s="753">
        <v>2110400</v>
      </c>
      <c r="Z136" s="753"/>
      <c r="AA136" s="753"/>
      <c r="AB136" s="753"/>
      <c r="AC136" s="753"/>
      <c r="AD136" s="769"/>
    </row>
    <row r="137" spans="1:30" ht="120" x14ac:dyDescent="0.25">
      <c r="A137" s="763"/>
      <c r="B137" s="764"/>
      <c r="C137" s="765"/>
      <c r="D137" s="765"/>
      <c r="E137" s="765"/>
      <c r="F137" s="765"/>
      <c r="G137" s="766"/>
      <c r="H137" s="767"/>
      <c r="I137" s="768"/>
      <c r="J137" s="220" t="s">
        <v>366</v>
      </c>
      <c r="K137" s="220"/>
      <c r="L137" s="220" t="s">
        <v>365</v>
      </c>
      <c r="M137" s="223">
        <v>0.9</v>
      </c>
      <c r="N137" s="223">
        <v>0.95</v>
      </c>
      <c r="O137" s="770"/>
      <c r="P137" s="754"/>
      <c r="Q137" s="770"/>
      <c r="R137" s="753"/>
      <c r="S137" s="784"/>
      <c r="T137" s="784"/>
      <c r="U137" s="784"/>
      <c r="V137" s="784"/>
      <c r="W137" s="753"/>
      <c r="X137" s="753"/>
      <c r="Y137" s="753"/>
      <c r="Z137" s="753"/>
      <c r="AA137" s="753"/>
      <c r="AB137" s="753"/>
      <c r="AC137" s="753"/>
      <c r="AD137" s="769"/>
    </row>
    <row r="138" spans="1:30" ht="120" x14ac:dyDescent="0.25">
      <c r="A138" s="763"/>
      <c r="B138" s="764"/>
      <c r="C138" s="765"/>
      <c r="D138" s="765"/>
      <c r="E138" s="765"/>
      <c r="F138" s="765"/>
      <c r="G138" s="766"/>
      <c r="H138" s="767"/>
      <c r="I138" s="768"/>
      <c r="J138" s="220" t="s">
        <v>367</v>
      </c>
      <c r="K138" s="220"/>
      <c r="L138" s="220" t="s">
        <v>365</v>
      </c>
      <c r="M138" s="223">
        <v>1</v>
      </c>
      <c r="N138" s="223">
        <v>0.9</v>
      </c>
      <c r="O138" s="770"/>
      <c r="P138" s="754"/>
      <c r="Q138" s="770"/>
      <c r="R138" s="753"/>
      <c r="S138" s="784"/>
      <c r="T138" s="784"/>
      <c r="U138" s="784"/>
      <c r="V138" s="784"/>
      <c r="W138" s="753"/>
      <c r="X138" s="753"/>
      <c r="Y138" s="753"/>
      <c r="Z138" s="753"/>
      <c r="AA138" s="753"/>
      <c r="AB138" s="753"/>
      <c r="AC138" s="753"/>
      <c r="AD138" s="769"/>
    </row>
    <row r="139" spans="1:30" ht="120" x14ac:dyDescent="0.25">
      <c r="A139" s="763"/>
      <c r="B139" s="764"/>
      <c r="C139" s="765"/>
      <c r="D139" s="765"/>
      <c r="E139" s="765"/>
      <c r="F139" s="765"/>
      <c r="G139" s="766"/>
      <c r="H139" s="767"/>
      <c r="I139" s="768"/>
      <c r="J139" s="220" t="s">
        <v>368</v>
      </c>
      <c r="K139" s="220"/>
      <c r="L139" s="220" t="s">
        <v>365</v>
      </c>
      <c r="M139" s="223">
        <v>1</v>
      </c>
      <c r="N139" s="223">
        <v>1</v>
      </c>
      <c r="O139" s="770"/>
      <c r="P139" s="754"/>
      <c r="Q139" s="770"/>
      <c r="R139" s="753"/>
      <c r="S139" s="784"/>
      <c r="T139" s="784"/>
      <c r="U139" s="784"/>
      <c r="V139" s="784"/>
      <c r="W139" s="753"/>
      <c r="X139" s="753"/>
      <c r="Y139" s="753"/>
      <c r="Z139" s="753"/>
      <c r="AA139" s="753"/>
      <c r="AB139" s="753"/>
      <c r="AC139" s="753"/>
      <c r="AD139" s="769"/>
    </row>
    <row r="140" spans="1:30" ht="120" x14ac:dyDescent="0.25">
      <c r="A140" s="763"/>
      <c r="B140" s="764"/>
      <c r="C140" s="765"/>
      <c r="D140" s="765"/>
      <c r="E140" s="765"/>
      <c r="F140" s="765"/>
      <c r="G140" s="766"/>
      <c r="H140" s="767"/>
      <c r="I140" s="768"/>
      <c r="J140" s="220" t="s">
        <v>369</v>
      </c>
      <c r="K140" s="785"/>
      <c r="L140" s="220" t="s">
        <v>365</v>
      </c>
      <c r="M140" s="223">
        <v>0.81799999999999995</v>
      </c>
      <c r="N140" s="223">
        <v>0.95</v>
      </c>
      <c r="O140" s="770"/>
      <c r="P140" s="754"/>
      <c r="Q140" s="770"/>
      <c r="R140" s="753"/>
      <c r="S140" s="784"/>
      <c r="T140" s="784"/>
      <c r="U140" s="784"/>
      <c r="V140" s="784"/>
      <c r="W140" s="753"/>
      <c r="X140" s="753"/>
      <c r="Y140" s="753"/>
      <c r="Z140" s="753"/>
      <c r="AA140" s="753"/>
      <c r="AB140" s="753"/>
      <c r="AC140" s="753"/>
      <c r="AD140" s="769"/>
    </row>
    <row r="141" spans="1:30" ht="120" x14ac:dyDescent="0.25">
      <c r="A141" s="763"/>
      <c r="B141" s="764"/>
      <c r="C141" s="765"/>
      <c r="D141" s="765"/>
      <c r="E141" s="765"/>
      <c r="F141" s="765"/>
      <c r="G141" s="766"/>
      <c r="H141" s="767" t="s">
        <v>371</v>
      </c>
      <c r="I141" s="768">
        <v>5.5500000000000001E-2</v>
      </c>
      <c r="J141" s="221" t="s">
        <v>364</v>
      </c>
      <c r="K141" s="221"/>
      <c r="L141" s="222" t="s">
        <v>365</v>
      </c>
      <c r="M141" s="223">
        <v>1</v>
      </c>
      <c r="N141" s="223">
        <v>0.99</v>
      </c>
      <c r="O141" s="770">
        <v>4391721</v>
      </c>
      <c r="P141" s="770"/>
      <c r="Q141" s="770"/>
      <c r="R141" s="753"/>
      <c r="S141" s="753"/>
      <c r="T141" s="753"/>
      <c r="U141" s="753"/>
      <c r="V141" s="753"/>
      <c r="W141" s="786">
        <v>2391721</v>
      </c>
      <c r="X141" s="753"/>
      <c r="Y141" s="753"/>
      <c r="Z141" s="753"/>
      <c r="AA141" s="787"/>
      <c r="AB141" s="788">
        <v>2000000</v>
      </c>
      <c r="AC141" s="753"/>
      <c r="AD141" s="769"/>
    </row>
    <row r="142" spans="1:30" ht="120" x14ac:dyDescent="0.25">
      <c r="A142" s="763"/>
      <c r="B142" s="764"/>
      <c r="C142" s="765"/>
      <c r="D142" s="765"/>
      <c r="E142" s="765"/>
      <c r="F142" s="765"/>
      <c r="G142" s="766"/>
      <c r="H142" s="767"/>
      <c r="I142" s="768"/>
      <c r="J142" s="220" t="s">
        <v>366</v>
      </c>
      <c r="K142" s="220"/>
      <c r="L142" s="220" t="s">
        <v>365</v>
      </c>
      <c r="M142" s="223">
        <v>0.9</v>
      </c>
      <c r="N142" s="223">
        <v>0.95</v>
      </c>
      <c r="O142" s="770"/>
      <c r="P142" s="770"/>
      <c r="Q142" s="770"/>
      <c r="R142" s="753"/>
      <c r="S142" s="753"/>
      <c r="T142" s="753"/>
      <c r="U142" s="753"/>
      <c r="V142" s="753"/>
      <c r="W142" s="786"/>
      <c r="X142" s="753"/>
      <c r="Y142" s="753"/>
      <c r="Z142" s="753"/>
      <c r="AA142" s="787"/>
      <c r="AB142" s="789"/>
      <c r="AC142" s="753"/>
      <c r="AD142" s="769"/>
    </row>
    <row r="143" spans="1:30" ht="120" x14ac:dyDescent="0.25">
      <c r="A143" s="763"/>
      <c r="B143" s="764"/>
      <c r="C143" s="765"/>
      <c r="D143" s="765"/>
      <c r="E143" s="765"/>
      <c r="F143" s="765"/>
      <c r="G143" s="766"/>
      <c r="H143" s="767"/>
      <c r="I143" s="768"/>
      <c r="J143" s="220" t="s">
        <v>367</v>
      </c>
      <c r="K143" s="220"/>
      <c r="L143" s="220" t="s">
        <v>365</v>
      </c>
      <c r="M143" s="223">
        <v>1</v>
      </c>
      <c r="N143" s="223">
        <v>0.9</v>
      </c>
      <c r="O143" s="770"/>
      <c r="P143" s="770"/>
      <c r="Q143" s="770"/>
      <c r="R143" s="753"/>
      <c r="S143" s="753"/>
      <c r="T143" s="753"/>
      <c r="U143" s="753"/>
      <c r="V143" s="753"/>
      <c r="W143" s="786"/>
      <c r="X143" s="753"/>
      <c r="Y143" s="753"/>
      <c r="Z143" s="753"/>
      <c r="AA143" s="787"/>
      <c r="AB143" s="789"/>
      <c r="AC143" s="753"/>
      <c r="AD143" s="769"/>
    </row>
    <row r="144" spans="1:30" ht="120" x14ac:dyDescent="0.25">
      <c r="A144" s="763"/>
      <c r="B144" s="764"/>
      <c r="C144" s="765"/>
      <c r="D144" s="765"/>
      <c r="E144" s="765"/>
      <c r="F144" s="765"/>
      <c r="G144" s="766"/>
      <c r="H144" s="767"/>
      <c r="I144" s="768"/>
      <c r="J144" s="220" t="s">
        <v>368</v>
      </c>
      <c r="K144" s="220"/>
      <c r="L144" s="220" t="s">
        <v>365</v>
      </c>
      <c r="M144" s="223">
        <v>1</v>
      </c>
      <c r="N144" s="223">
        <v>1</v>
      </c>
      <c r="O144" s="770"/>
      <c r="P144" s="770"/>
      <c r="Q144" s="770"/>
      <c r="R144" s="753"/>
      <c r="S144" s="753"/>
      <c r="T144" s="753"/>
      <c r="U144" s="753"/>
      <c r="V144" s="753"/>
      <c r="W144" s="786"/>
      <c r="X144" s="753"/>
      <c r="Y144" s="753"/>
      <c r="Z144" s="753"/>
      <c r="AA144" s="787"/>
      <c r="AB144" s="789"/>
      <c r="AC144" s="753"/>
      <c r="AD144" s="769"/>
    </row>
    <row r="145" spans="1:30" ht="120" x14ac:dyDescent="0.25">
      <c r="A145" s="763"/>
      <c r="B145" s="764"/>
      <c r="C145" s="765"/>
      <c r="D145" s="765"/>
      <c r="E145" s="765"/>
      <c r="F145" s="765"/>
      <c r="G145" s="766"/>
      <c r="H145" s="767"/>
      <c r="I145" s="768"/>
      <c r="J145" s="220" t="s">
        <v>369</v>
      </c>
      <c r="K145" s="785"/>
      <c r="L145" s="220" t="s">
        <v>365</v>
      </c>
      <c r="M145" s="223">
        <v>0.81799999999999995</v>
      </c>
      <c r="N145" s="223">
        <v>0.95</v>
      </c>
      <c r="O145" s="770"/>
      <c r="P145" s="770"/>
      <c r="Q145" s="770"/>
      <c r="R145" s="753"/>
      <c r="S145" s="753"/>
      <c r="T145" s="753"/>
      <c r="U145" s="753"/>
      <c r="V145" s="753"/>
      <c r="W145" s="786"/>
      <c r="X145" s="753"/>
      <c r="Y145" s="753"/>
      <c r="Z145" s="753"/>
      <c r="AA145" s="787"/>
      <c r="AB145" s="790"/>
      <c r="AC145" s="753"/>
      <c r="AD145" s="769"/>
    </row>
    <row r="146" spans="1:30" ht="120.75" thickBot="1" x14ac:dyDescent="0.3">
      <c r="A146" s="791"/>
      <c r="B146" s="792"/>
      <c r="C146" s="793"/>
      <c r="D146" s="793"/>
      <c r="E146" s="793"/>
      <c r="F146" s="793"/>
      <c r="G146" s="794"/>
      <c r="H146" s="220" t="s">
        <v>372</v>
      </c>
      <c r="I146" s="795">
        <v>0.1666</v>
      </c>
      <c r="J146" s="221" t="s">
        <v>373</v>
      </c>
      <c r="K146" s="221"/>
      <c r="L146" s="222" t="s">
        <v>365</v>
      </c>
      <c r="M146" s="223">
        <v>0.8</v>
      </c>
      <c r="N146" s="223">
        <v>0.7</v>
      </c>
      <c r="O146" s="741"/>
      <c r="P146" s="741">
        <v>8109200</v>
      </c>
      <c r="Q146" s="723" t="s">
        <v>374</v>
      </c>
      <c r="R146" s="741"/>
      <c r="S146" s="796">
        <v>2027300</v>
      </c>
      <c r="T146" s="796">
        <v>2027300</v>
      </c>
      <c r="U146" s="796">
        <v>2027300</v>
      </c>
      <c r="V146" s="796">
        <v>2027300</v>
      </c>
      <c r="W146" s="741"/>
      <c r="X146" s="741"/>
      <c r="Y146" s="741"/>
      <c r="Z146" s="797"/>
      <c r="AA146" s="723"/>
      <c r="AB146" s="723"/>
      <c r="AC146" s="798"/>
      <c r="AD146" s="799"/>
    </row>
    <row r="147" spans="1:30" ht="120" x14ac:dyDescent="0.25">
      <c r="A147" s="633" t="s">
        <v>33</v>
      </c>
      <c r="B147" s="619" t="s">
        <v>34</v>
      </c>
      <c r="C147" s="757" t="s">
        <v>121</v>
      </c>
      <c r="D147" s="757" t="s">
        <v>36</v>
      </c>
      <c r="E147" s="757" t="s">
        <v>345</v>
      </c>
      <c r="F147" s="757" t="s">
        <v>375</v>
      </c>
      <c r="G147" s="461">
        <v>4.8000000000000001E-2</v>
      </c>
      <c r="H147" s="256" t="s">
        <v>376</v>
      </c>
      <c r="I147" s="800">
        <v>0.25</v>
      </c>
      <c r="J147" s="221" t="s">
        <v>364</v>
      </c>
      <c r="K147" s="221"/>
      <c r="L147" s="222" t="s">
        <v>365</v>
      </c>
      <c r="M147" s="223">
        <v>1</v>
      </c>
      <c r="N147" s="223">
        <v>0.99</v>
      </c>
      <c r="O147" s="777">
        <v>3072300</v>
      </c>
      <c r="P147" s="777"/>
      <c r="Q147" s="741"/>
      <c r="R147" s="741"/>
      <c r="S147" s="741"/>
      <c r="T147" s="741"/>
      <c r="U147" s="741"/>
      <c r="V147" s="741"/>
      <c r="W147" s="741"/>
      <c r="X147" s="741"/>
      <c r="Y147" s="741"/>
      <c r="Z147" s="741"/>
      <c r="AA147" s="796">
        <v>3072300</v>
      </c>
      <c r="AB147" s="741"/>
      <c r="AC147" s="741"/>
      <c r="AD147" s="801"/>
    </row>
    <row r="148" spans="1:30" ht="144" x14ac:dyDescent="0.25">
      <c r="A148" s="634"/>
      <c r="B148" s="620"/>
      <c r="C148" s="765"/>
      <c r="D148" s="765"/>
      <c r="E148" s="765"/>
      <c r="F148" s="765"/>
      <c r="G148" s="462"/>
      <c r="H148" s="220" t="s">
        <v>377</v>
      </c>
      <c r="I148" s="800">
        <v>0.25</v>
      </c>
      <c r="J148" s="221" t="s">
        <v>364</v>
      </c>
      <c r="K148" s="221"/>
      <c r="L148" s="222" t="s">
        <v>365</v>
      </c>
      <c r="M148" s="223">
        <v>1</v>
      </c>
      <c r="N148" s="223">
        <v>0.99</v>
      </c>
      <c r="O148" s="777"/>
      <c r="P148" s="741">
        <v>3281300</v>
      </c>
      <c r="Q148" s="723"/>
      <c r="R148" s="740"/>
      <c r="S148" s="740"/>
      <c r="T148" s="802"/>
      <c r="U148" s="740">
        <v>1640650</v>
      </c>
      <c r="V148" s="740">
        <v>1640650</v>
      </c>
      <c r="W148" s="740"/>
      <c r="X148" s="740"/>
      <c r="Y148" s="740"/>
      <c r="Z148" s="740"/>
      <c r="AA148" s="802"/>
      <c r="AB148" s="802"/>
      <c r="AC148" s="802"/>
      <c r="AD148" s="803"/>
    </row>
    <row r="149" spans="1:30" ht="144" x14ac:dyDescent="0.25">
      <c r="A149" s="634"/>
      <c r="B149" s="620"/>
      <c r="C149" s="765"/>
      <c r="D149" s="765"/>
      <c r="E149" s="765"/>
      <c r="F149" s="765"/>
      <c r="G149" s="462"/>
      <c r="H149" s="265" t="s">
        <v>378</v>
      </c>
      <c r="I149" s="800">
        <v>0.25</v>
      </c>
      <c r="J149" s="221" t="s">
        <v>364</v>
      </c>
      <c r="K149" s="221"/>
      <c r="L149" s="222" t="s">
        <v>365</v>
      </c>
      <c r="M149" s="223">
        <v>1</v>
      </c>
      <c r="N149" s="223">
        <v>0.99</v>
      </c>
      <c r="O149" s="804">
        <v>10711142</v>
      </c>
      <c r="P149" s="804"/>
      <c r="Q149" s="741"/>
      <c r="R149" s="739"/>
      <c r="S149" s="739"/>
      <c r="T149" s="802"/>
      <c r="U149" s="739"/>
      <c r="V149" s="739"/>
      <c r="W149" s="739"/>
      <c r="X149" s="739"/>
      <c r="Y149" s="739"/>
      <c r="Z149" s="739">
        <v>10711142</v>
      </c>
      <c r="AA149" s="802"/>
      <c r="AB149" s="805"/>
      <c r="AC149" s="805"/>
      <c r="AD149" s="803"/>
    </row>
    <row r="150" spans="1:30" ht="120.75" thickBot="1" x14ac:dyDescent="0.3">
      <c r="A150" s="635"/>
      <c r="B150" s="636"/>
      <c r="C150" s="793"/>
      <c r="D150" s="793"/>
      <c r="E150" s="793"/>
      <c r="F150" s="793"/>
      <c r="G150" s="463"/>
      <c r="H150" s="806" t="s">
        <v>379</v>
      </c>
      <c r="I150" s="800">
        <v>0.25</v>
      </c>
      <c r="J150" s="221" t="s">
        <v>364</v>
      </c>
      <c r="K150" s="221"/>
      <c r="L150" s="222" t="s">
        <v>365</v>
      </c>
      <c r="M150" s="223">
        <v>1</v>
      </c>
      <c r="N150" s="223">
        <v>0.99</v>
      </c>
      <c r="O150" s="268"/>
      <c r="P150" s="268">
        <v>1718700</v>
      </c>
      <c r="Q150" s="777"/>
      <c r="R150" s="796"/>
      <c r="S150" s="796"/>
      <c r="T150" s="742"/>
      <c r="U150" s="742"/>
      <c r="V150" s="742"/>
      <c r="W150" s="742"/>
      <c r="X150" s="742"/>
      <c r="Y150" s="742"/>
      <c r="Z150" s="807"/>
      <c r="AA150" s="807"/>
      <c r="AB150" s="808">
        <v>1718700</v>
      </c>
      <c r="AC150" s="809"/>
      <c r="AD150" s="810"/>
    </row>
    <row r="151" spans="1:30" ht="15.75" thickBot="1" x14ac:dyDescent="0.3"/>
    <row r="152" spans="1:30" ht="48" x14ac:dyDescent="0.25">
      <c r="A152" s="633" t="s">
        <v>33</v>
      </c>
      <c r="B152" s="619" t="s">
        <v>50</v>
      </c>
      <c r="C152" s="619" t="s">
        <v>35</v>
      </c>
      <c r="D152" s="619" t="s">
        <v>36</v>
      </c>
      <c r="E152" s="619" t="s">
        <v>280</v>
      </c>
      <c r="F152" s="637" t="s">
        <v>281</v>
      </c>
      <c r="G152" s="461"/>
      <c r="H152" s="215" t="s">
        <v>282</v>
      </c>
      <c r="I152" s="811"/>
      <c r="J152" s="215" t="s">
        <v>283</v>
      </c>
      <c r="K152" s="215"/>
      <c r="L152" s="215" t="s">
        <v>284</v>
      </c>
      <c r="M152" s="291">
        <v>0</v>
      </c>
      <c r="N152" s="291">
        <v>1</v>
      </c>
      <c r="O152" s="292">
        <v>13783442</v>
      </c>
      <c r="P152" s="292"/>
      <c r="Q152" s="736"/>
      <c r="R152" s="736"/>
      <c r="S152" s="736"/>
      <c r="T152" s="736"/>
      <c r="U152" s="736"/>
      <c r="V152" s="736"/>
      <c r="W152" s="736"/>
      <c r="X152" s="736"/>
      <c r="Y152" s="736"/>
      <c r="Z152" s="736"/>
      <c r="AA152" s="736"/>
      <c r="AB152" s="736"/>
      <c r="AC152" s="736"/>
      <c r="AD152" s="287"/>
    </row>
    <row r="153" spans="1:30" ht="180" x14ac:dyDescent="0.25">
      <c r="A153" s="634"/>
      <c r="B153" s="620"/>
      <c r="C153" s="620"/>
      <c r="D153" s="620"/>
      <c r="E153" s="620"/>
      <c r="F153" s="435"/>
      <c r="G153" s="462"/>
      <c r="H153" s="750" t="s">
        <v>285</v>
      </c>
      <c r="I153" s="248"/>
      <c r="J153" s="202" t="s">
        <v>286</v>
      </c>
      <c r="K153" s="202"/>
      <c r="L153" s="202" t="s">
        <v>287</v>
      </c>
      <c r="M153" s="289">
        <v>56</v>
      </c>
      <c r="N153" s="289">
        <v>56</v>
      </c>
      <c r="O153" s="250"/>
      <c r="P153" s="250">
        <v>49182509</v>
      </c>
      <c r="Q153" s="731"/>
      <c r="R153" s="731"/>
      <c r="S153" s="731"/>
      <c r="T153" s="731"/>
      <c r="U153" s="731"/>
      <c r="V153" s="731"/>
      <c r="W153" s="731"/>
      <c r="X153" s="731"/>
      <c r="Y153" s="731"/>
      <c r="Z153" s="731"/>
      <c r="AA153" s="731"/>
      <c r="AB153" s="731"/>
      <c r="AC153" s="731"/>
      <c r="AD153" s="232"/>
    </row>
    <row r="154" spans="1:30" ht="72.75" thickBot="1" x14ac:dyDescent="0.3">
      <c r="A154" s="635"/>
      <c r="B154" s="636"/>
      <c r="C154" s="636"/>
      <c r="D154" s="636"/>
      <c r="E154" s="636"/>
      <c r="F154" s="436"/>
      <c r="G154" s="463"/>
      <c r="H154" s="211" t="s">
        <v>288</v>
      </c>
      <c r="I154" s="251"/>
      <c r="J154" s="211" t="s">
        <v>289</v>
      </c>
      <c r="K154" s="211"/>
      <c r="L154" s="211" t="s">
        <v>290</v>
      </c>
      <c r="M154" s="293">
        <v>0</v>
      </c>
      <c r="N154" s="293">
        <v>1</v>
      </c>
      <c r="O154" s="294"/>
      <c r="P154" s="252">
        <v>10000000</v>
      </c>
      <c r="Q154" s="733"/>
      <c r="R154" s="733"/>
      <c r="S154" s="733"/>
      <c r="T154" s="733"/>
      <c r="U154" s="733"/>
      <c r="V154" s="733"/>
      <c r="W154" s="733"/>
      <c r="X154" s="733"/>
      <c r="Y154" s="733"/>
      <c r="Z154" s="733"/>
      <c r="AA154" s="733"/>
      <c r="AB154" s="733"/>
      <c r="AC154" s="733"/>
      <c r="AD154" s="245"/>
    </row>
    <row r="155" spans="1:30" ht="132" x14ac:dyDescent="0.25">
      <c r="A155" s="410" t="s">
        <v>33</v>
      </c>
      <c r="B155" s="410" t="s">
        <v>34</v>
      </c>
      <c r="C155" s="646" t="s">
        <v>121</v>
      </c>
      <c r="D155" s="646" t="s">
        <v>36</v>
      </c>
      <c r="E155" s="646" t="s">
        <v>380</v>
      </c>
      <c r="F155" s="646" t="s">
        <v>381</v>
      </c>
      <c r="G155" s="694">
        <v>4.8000000000000001E-2</v>
      </c>
      <c r="H155" s="300" t="s">
        <v>382</v>
      </c>
      <c r="I155" s="812">
        <v>5</v>
      </c>
      <c r="J155" s="813" t="s">
        <v>383</v>
      </c>
      <c r="K155" s="813"/>
      <c r="L155" s="300" t="s">
        <v>384</v>
      </c>
      <c r="M155" s="814">
        <v>0</v>
      </c>
      <c r="N155" s="815">
        <v>1</v>
      </c>
      <c r="O155" s="816"/>
      <c r="P155" s="816"/>
      <c r="Q155" s="817">
        <v>6070588</v>
      </c>
      <c r="R155" s="818"/>
      <c r="S155" s="818"/>
      <c r="T155" s="818">
        <v>6070588</v>
      </c>
      <c r="U155" s="818"/>
      <c r="V155" s="818"/>
      <c r="W155" s="818"/>
      <c r="X155" s="818"/>
      <c r="Y155" s="818"/>
      <c r="Z155" s="818"/>
      <c r="AA155" s="818"/>
      <c r="AB155" s="818"/>
      <c r="AC155" s="818"/>
      <c r="AD155" s="819" t="s">
        <v>385</v>
      </c>
    </row>
    <row r="156" spans="1:30" ht="60" x14ac:dyDescent="0.25">
      <c r="A156" s="620"/>
      <c r="B156" s="620"/>
      <c r="C156" s="765"/>
      <c r="D156" s="765"/>
      <c r="E156" s="765"/>
      <c r="F156" s="765"/>
      <c r="G156" s="462"/>
      <c r="H156" s="220" t="s">
        <v>386</v>
      </c>
      <c r="I156" s="820">
        <v>15</v>
      </c>
      <c r="J156" s="300" t="s">
        <v>387</v>
      </c>
      <c r="K156" s="300"/>
      <c r="L156" s="300" t="s">
        <v>388</v>
      </c>
      <c r="M156" s="821">
        <v>0.14000000000000001</v>
      </c>
      <c r="N156" s="822">
        <v>0.75</v>
      </c>
      <c r="O156" s="817"/>
      <c r="P156" s="823">
        <f>2413950*5</f>
        <v>12069750</v>
      </c>
      <c r="Q156" s="300"/>
      <c r="R156" s="824"/>
      <c r="S156" s="824"/>
      <c r="T156" s="824"/>
      <c r="U156" s="824"/>
      <c r="V156" s="824"/>
      <c r="W156" s="824"/>
      <c r="X156" s="825">
        <v>2413950</v>
      </c>
      <c r="Y156" s="825">
        <v>2413950</v>
      </c>
      <c r="Z156" s="825">
        <v>2413950</v>
      </c>
      <c r="AA156" s="825">
        <v>2413950</v>
      </c>
      <c r="AB156" s="825">
        <v>2413950</v>
      </c>
      <c r="AC156" s="824"/>
      <c r="AD156" s="826" t="s">
        <v>389</v>
      </c>
    </row>
    <row r="157" spans="1:30" ht="60" x14ac:dyDescent="0.25">
      <c r="A157" s="620"/>
      <c r="B157" s="620"/>
      <c r="C157" s="765"/>
      <c r="D157" s="765"/>
      <c r="E157" s="765"/>
      <c r="F157" s="765"/>
      <c r="G157" s="462"/>
      <c r="H157" s="827" t="s">
        <v>390</v>
      </c>
      <c r="I157" s="820">
        <v>2</v>
      </c>
      <c r="J157" s="300" t="s">
        <v>387</v>
      </c>
      <c r="K157" s="300"/>
      <c r="L157" s="300" t="s">
        <v>388</v>
      </c>
      <c r="M157" s="821">
        <v>0.14000000000000001</v>
      </c>
      <c r="N157" s="822">
        <v>0.75</v>
      </c>
      <c r="O157" s="817">
        <v>5691721</v>
      </c>
      <c r="P157" s="817">
        <f>12127500-P156</f>
        <v>57750</v>
      </c>
      <c r="Q157" s="828"/>
      <c r="R157" s="829"/>
      <c r="S157" s="829"/>
      <c r="T157" s="829"/>
      <c r="U157" s="829"/>
      <c r="V157" s="830">
        <v>5749471</v>
      </c>
      <c r="W157" s="829"/>
      <c r="X157" s="829"/>
      <c r="Y157" s="829"/>
      <c r="Z157" s="829"/>
      <c r="AA157" s="829"/>
      <c r="AB157" s="829"/>
      <c r="AC157" s="829"/>
      <c r="AD157" s="826" t="s">
        <v>389</v>
      </c>
    </row>
    <row r="158" spans="1:30" ht="72" x14ac:dyDescent="0.25">
      <c r="A158" s="620"/>
      <c r="B158" s="620"/>
      <c r="C158" s="765"/>
      <c r="D158" s="765"/>
      <c r="E158" s="765"/>
      <c r="F158" s="765"/>
      <c r="G158" s="462"/>
      <c r="H158" s="827" t="s">
        <v>391</v>
      </c>
      <c r="I158" s="820">
        <v>2</v>
      </c>
      <c r="J158" s="300" t="s">
        <v>387</v>
      </c>
      <c r="K158" s="300"/>
      <c r="L158" s="300" t="s">
        <v>388</v>
      </c>
      <c r="M158" s="821">
        <v>0.14000000000000001</v>
      </c>
      <c r="N158" s="822">
        <v>0.75</v>
      </c>
      <c r="O158" s="817">
        <v>2391721</v>
      </c>
      <c r="P158" s="828"/>
      <c r="Q158" s="828"/>
      <c r="R158" s="829"/>
      <c r="S158" s="829"/>
      <c r="T158" s="829"/>
      <c r="U158" s="829"/>
      <c r="V158" s="829"/>
      <c r="W158" s="829"/>
      <c r="X158" s="829"/>
      <c r="Y158" s="829"/>
      <c r="Z158" s="830">
        <v>2391721</v>
      </c>
      <c r="AA158" s="829"/>
      <c r="AB158" s="829"/>
      <c r="AC158" s="829"/>
      <c r="AD158" s="826" t="s">
        <v>389</v>
      </c>
    </row>
    <row r="159" spans="1:30" ht="72" x14ac:dyDescent="0.25">
      <c r="A159" s="620"/>
      <c r="B159" s="620"/>
      <c r="C159" s="765"/>
      <c r="D159" s="765"/>
      <c r="E159" s="765"/>
      <c r="F159" s="765"/>
      <c r="G159" s="462"/>
      <c r="H159" s="831" t="s">
        <v>392</v>
      </c>
      <c r="I159" s="820">
        <v>15</v>
      </c>
      <c r="J159" s="813" t="s">
        <v>393</v>
      </c>
      <c r="K159" s="813"/>
      <c r="L159" s="300" t="s">
        <v>394</v>
      </c>
      <c r="M159" s="832">
        <v>0.23699999999999999</v>
      </c>
      <c r="N159" s="822">
        <v>0.25</v>
      </c>
      <c r="O159" s="833"/>
      <c r="P159" s="834">
        <v>11411400</v>
      </c>
      <c r="Q159" s="835"/>
      <c r="R159" s="836"/>
      <c r="S159" s="836"/>
      <c r="T159" s="836"/>
      <c r="U159" s="836"/>
      <c r="V159" s="836"/>
      <c r="W159" s="836"/>
      <c r="X159" s="837">
        <v>2852850</v>
      </c>
      <c r="Y159" s="837">
        <v>2852850</v>
      </c>
      <c r="Z159" s="837">
        <v>2852850</v>
      </c>
      <c r="AA159" s="837">
        <v>2852850</v>
      </c>
      <c r="AB159" s="836"/>
      <c r="AC159" s="836"/>
      <c r="AD159" s="838" t="s">
        <v>385</v>
      </c>
    </row>
    <row r="160" spans="1:30" ht="60" x14ac:dyDescent="0.25">
      <c r="A160" s="620"/>
      <c r="B160" s="620"/>
      <c r="C160" s="765"/>
      <c r="D160" s="765"/>
      <c r="E160" s="765"/>
      <c r="F160" s="765"/>
      <c r="G160" s="462"/>
      <c r="H160" s="839" t="s">
        <v>395</v>
      </c>
      <c r="I160" s="840">
        <v>2</v>
      </c>
      <c r="J160" s="813" t="s">
        <v>396</v>
      </c>
      <c r="K160" s="813"/>
      <c r="L160" s="300" t="s">
        <v>394</v>
      </c>
      <c r="M160" s="832">
        <v>0.23699999999999999</v>
      </c>
      <c r="N160" s="822">
        <v>0.25</v>
      </c>
      <c r="O160" s="841"/>
      <c r="P160" s="834">
        <v>716100</v>
      </c>
      <c r="Q160" s="842">
        <v>20000000</v>
      </c>
      <c r="R160" s="843"/>
      <c r="S160" s="843"/>
      <c r="T160" s="843"/>
      <c r="U160" s="844">
        <v>12000000</v>
      </c>
      <c r="V160" s="844">
        <v>716100</v>
      </c>
      <c r="W160" s="843"/>
      <c r="X160" s="843"/>
      <c r="Y160" s="843"/>
      <c r="Z160" s="843"/>
      <c r="AA160" s="843"/>
      <c r="AB160" s="843"/>
      <c r="AC160" s="843"/>
      <c r="AD160" s="845" t="s">
        <v>385</v>
      </c>
    </row>
    <row r="161" spans="1:30" ht="72" x14ac:dyDescent="0.25">
      <c r="A161" s="620"/>
      <c r="B161" s="620"/>
      <c r="C161" s="765"/>
      <c r="D161" s="765"/>
      <c r="E161" s="765"/>
      <c r="F161" s="765"/>
      <c r="G161" s="462"/>
      <c r="H161" s="839" t="s">
        <v>397</v>
      </c>
      <c r="I161" s="840">
        <v>15</v>
      </c>
      <c r="J161" s="813" t="s">
        <v>396</v>
      </c>
      <c r="K161" s="813"/>
      <c r="L161" s="300" t="s">
        <v>394</v>
      </c>
      <c r="M161" s="832">
        <v>0.23699999999999999</v>
      </c>
      <c r="N161" s="822">
        <v>0.25</v>
      </c>
      <c r="O161" s="841"/>
      <c r="P161" s="846"/>
      <c r="Q161" s="842">
        <v>3281300</v>
      </c>
      <c r="R161" s="843"/>
      <c r="S161" s="843"/>
      <c r="T161" s="843"/>
      <c r="U161" s="843"/>
      <c r="V161" s="843"/>
      <c r="W161" s="843"/>
      <c r="X161" s="843">
        <v>1640650</v>
      </c>
      <c r="Y161" s="843">
        <v>1640650</v>
      </c>
      <c r="Z161" s="843"/>
      <c r="AA161" s="843"/>
      <c r="AB161" s="843"/>
      <c r="AC161" s="843"/>
      <c r="AD161" s="845" t="s">
        <v>385</v>
      </c>
    </row>
    <row r="162" spans="1:30" ht="48" x14ac:dyDescent="0.25">
      <c r="A162" s="620"/>
      <c r="B162" s="620"/>
      <c r="C162" s="765"/>
      <c r="D162" s="765"/>
      <c r="E162" s="765"/>
      <c r="F162" s="765"/>
      <c r="G162" s="462"/>
      <c r="H162" s="839" t="s">
        <v>398</v>
      </c>
      <c r="I162" s="840">
        <v>2</v>
      </c>
      <c r="J162" s="300" t="s">
        <v>399</v>
      </c>
      <c r="K162" s="300"/>
      <c r="L162" s="813" t="s">
        <v>400</v>
      </c>
      <c r="M162" s="814">
        <v>1</v>
      </c>
      <c r="N162" s="815">
        <v>2</v>
      </c>
      <c r="O162" s="847"/>
      <c r="P162" s="834">
        <v>0</v>
      </c>
      <c r="Q162" s="848">
        <v>1134328</v>
      </c>
      <c r="R162" s="843"/>
      <c r="S162" s="843"/>
      <c r="T162" s="843"/>
      <c r="U162" s="843"/>
      <c r="V162" s="843"/>
      <c r="W162" s="843">
        <v>9824828</v>
      </c>
      <c r="X162" s="843"/>
      <c r="Y162" s="843"/>
      <c r="Z162" s="843"/>
      <c r="AA162" s="843"/>
      <c r="AB162" s="843"/>
      <c r="AC162" s="843"/>
      <c r="AD162" s="845" t="s">
        <v>385</v>
      </c>
    </row>
    <row r="163" spans="1:30" ht="48" x14ac:dyDescent="0.25">
      <c r="A163" s="620"/>
      <c r="B163" s="620"/>
      <c r="C163" s="765"/>
      <c r="D163" s="765"/>
      <c r="E163" s="765"/>
      <c r="F163" s="765"/>
      <c r="G163" s="462"/>
      <c r="H163" s="849" t="s">
        <v>401</v>
      </c>
      <c r="I163" s="840">
        <v>15</v>
      </c>
      <c r="J163" s="300" t="s">
        <v>399</v>
      </c>
      <c r="K163" s="300"/>
      <c r="L163" s="813" t="s">
        <v>400</v>
      </c>
      <c r="M163" s="814">
        <v>1</v>
      </c>
      <c r="N163" s="815">
        <v>2</v>
      </c>
      <c r="O163" s="847"/>
      <c r="P163" s="841"/>
      <c r="Q163" s="842">
        <v>38782700</v>
      </c>
      <c r="R163" s="843"/>
      <c r="S163" s="843"/>
      <c r="T163" s="843"/>
      <c r="U163" s="843"/>
      <c r="V163" s="843"/>
      <c r="W163" s="843">
        <v>7628500</v>
      </c>
      <c r="X163" s="843">
        <v>7628500</v>
      </c>
      <c r="Y163" s="843">
        <v>7628500</v>
      </c>
      <c r="Z163" s="843">
        <v>7628500</v>
      </c>
      <c r="AA163" s="843">
        <v>7628500</v>
      </c>
      <c r="AB163" s="843">
        <v>7628500</v>
      </c>
      <c r="AC163" s="843">
        <v>1525700</v>
      </c>
      <c r="AD163" s="845" t="s">
        <v>385</v>
      </c>
    </row>
    <row r="164" spans="1:30" ht="48" x14ac:dyDescent="0.25">
      <c r="A164" s="620"/>
      <c r="B164" s="620"/>
      <c r="C164" s="765"/>
      <c r="D164" s="765"/>
      <c r="E164" s="765"/>
      <c r="F164" s="765"/>
      <c r="G164" s="462"/>
      <c r="H164" s="850" t="s">
        <v>402</v>
      </c>
      <c r="I164" s="840">
        <v>2</v>
      </c>
      <c r="J164" s="300" t="s">
        <v>403</v>
      </c>
      <c r="K164" s="300"/>
      <c r="L164" s="300" t="s">
        <v>404</v>
      </c>
      <c r="M164" s="821">
        <v>1</v>
      </c>
      <c r="N164" s="822">
        <v>0.97</v>
      </c>
      <c r="O164" s="817">
        <v>1500000</v>
      </c>
      <c r="P164" s="834"/>
      <c r="Q164" s="848">
        <v>0</v>
      </c>
      <c r="R164" s="829"/>
      <c r="S164" s="829"/>
      <c r="T164" s="829"/>
      <c r="U164" s="829"/>
      <c r="V164" s="829"/>
      <c r="W164" s="829"/>
      <c r="X164" s="829">
        <v>1500000</v>
      </c>
      <c r="Y164" s="829"/>
      <c r="Z164" s="829"/>
      <c r="AA164" s="829"/>
      <c r="AB164" s="829"/>
      <c r="AC164" s="829"/>
      <c r="AD164" s="845" t="s">
        <v>385</v>
      </c>
    </row>
    <row r="165" spans="1:30" ht="60" x14ac:dyDescent="0.25">
      <c r="A165" s="620"/>
      <c r="B165" s="620"/>
      <c r="C165" s="765"/>
      <c r="D165" s="765"/>
      <c r="E165" s="765"/>
      <c r="F165" s="765"/>
      <c r="G165" s="462"/>
      <c r="H165" s="850" t="s">
        <v>405</v>
      </c>
      <c r="I165" s="840">
        <v>2</v>
      </c>
      <c r="J165" s="300" t="s">
        <v>403</v>
      </c>
      <c r="K165" s="300"/>
      <c r="L165" s="300" t="s">
        <v>404</v>
      </c>
      <c r="M165" s="821">
        <v>1</v>
      </c>
      <c r="N165" s="822">
        <v>0.97</v>
      </c>
      <c r="O165" s="817">
        <v>1200000</v>
      </c>
      <c r="P165" s="828"/>
      <c r="Q165" s="834">
        <v>3000000</v>
      </c>
      <c r="R165" s="829"/>
      <c r="S165" s="829"/>
      <c r="T165" s="829"/>
      <c r="U165" s="829"/>
      <c r="V165" s="829">
        <v>2100000</v>
      </c>
      <c r="W165" s="829"/>
      <c r="X165" s="829"/>
      <c r="Y165" s="829"/>
      <c r="Z165" s="829">
        <v>2100000</v>
      </c>
      <c r="AA165" s="829"/>
      <c r="AB165" s="829"/>
      <c r="AC165" s="829"/>
      <c r="AD165" s="845" t="s">
        <v>385</v>
      </c>
    </row>
    <row r="166" spans="1:30" ht="132" x14ac:dyDescent="0.25">
      <c r="A166" s="620"/>
      <c r="B166" s="620"/>
      <c r="C166" s="765"/>
      <c r="D166" s="765"/>
      <c r="E166" s="765"/>
      <c r="F166" s="765"/>
      <c r="G166" s="462"/>
      <c r="H166" s="839" t="s">
        <v>406</v>
      </c>
      <c r="I166" s="840">
        <v>15</v>
      </c>
      <c r="J166" s="300" t="s">
        <v>407</v>
      </c>
      <c r="K166" s="300"/>
      <c r="L166" s="300" t="s">
        <v>407</v>
      </c>
      <c r="M166" s="821">
        <v>1</v>
      </c>
      <c r="N166" s="822">
        <v>1</v>
      </c>
      <c r="O166" s="851"/>
      <c r="P166" s="851"/>
      <c r="Q166" s="852">
        <v>13217300</v>
      </c>
      <c r="R166" s="853"/>
      <c r="S166" s="853"/>
      <c r="T166" s="853"/>
      <c r="U166" s="853"/>
      <c r="V166" s="853"/>
      <c r="W166" s="853"/>
      <c r="X166" s="853">
        <v>2633400</v>
      </c>
      <c r="Y166" s="853">
        <v>2633400</v>
      </c>
      <c r="Z166" s="853">
        <v>2633400</v>
      </c>
      <c r="AA166" s="853">
        <v>2633400</v>
      </c>
      <c r="AB166" s="853">
        <v>2633400</v>
      </c>
      <c r="AC166" s="853"/>
      <c r="AD166" s="826" t="s">
        <v>385</v>
      </c>
    </row>
    <row r="167" spans="1:30" ht="132" x14ac:dyDescent="0.25">
      <c r="A167" s="620"/>
      <c r="B167" s="620"/>
      <c r="C167" s="765"/>
      <c r="D167" s="765"/>
      <c r="E167" s="765"/>
      <c r="F167" s="765"/>
      <c r="G167" s="462"/>
      <c r="H167" s="839" t="s">
        <v>408</v>
      </c>
      <c r="I167" s="840">
        <v>3</v>
      </c>
      <c r="J167" s="300" t="s">
        <v>407</v>
      </c>
      <c r="K167" s="300"/>
      <c r="L167" s="300" t="s">
        <v>407</v>
      </c>
      <c r="M167" s="821">
        <v>1</v>
      </c>
      <c r="N167" s="822">
        <v>1</v>
      </c>
      <c r="O167" s="817">
        <v>3000000</v>
      </c>
      <c r="P167" s="851"/>
      <c r="Q167" s="852"/>
      <c r="R167" s="853"/>
      <c r="S167" s="853"/>
      <c r="T167" s="853">
        <v>1500000</v>
      </c>
      <c r="U167" s="853"/>
      <c r="V167" s="853"/>
      <c r="W167" s="853">
        <v>1500000</v>
      </c>
      <c r="X167" s="853"/>
      <c r="Y167" s="853"/>
      <c r="Z167" s="853"/>
      <c r="AA167" s="853"/>
      <c r="AB167" s="853"/>
      <c r="AC167" s="853"/>
      <c r="AD167" s="826" t="s">
        <v>385</v>
      </c>
    </row>
    <row r="168" spans="1:30" ht="132" x14ac:dyDescent="0.25">
      <c r="A168" s="620"/>
      <c r="B168" s="620"/>
      <c r="C168" s="765"/>
      <c r="D168" s="765"/>
      <c r="E168" s="765"/>
      <c r="F168" s="765"/>
      <c r="G168" s="462"/>
      <c r="H168" s="839" t="s">
        <v>409</v>
      </c>
      <c r="I168" s="840">
        <v>5</v>
      </c>
      <c r="J168" s="300" t="s">
        <v>407</v>
      </c>
      <c r="K168" s="300"/>
      <c r="L168" s="300" t="s">
        <v>407</v>
      </c>
      <c r="M168" s="821">
        <v>1</v>
      </c>
      <c r="N168" s="822">
        <v>1</v>
      </c>
      <c r="O168" s="851"/>
      <c r="P168" s="851"/>
      <c r="Q168" s="852">
        <v>10584372</v>
      </c>
      <c r="R168" s="853"/>
      <c r="S168" s="853"/>
      <c r="T168" s="853"/>
      <c r="U168" s="853"/>
      <c r="V168" s="853">
        <v>10584372</v>
      </c>
      <c r="W168" s="853"/>
      <c r="X168" s="853"/>
      <c r="Y168" s="853"/>
      <c r="Z168" s="853"/>
      <c r="AA168" s="853"/>
      <c r="AB168" s="853"/>
      <c r="AC168" s="853"/>
      <c r="AD168" s="826" t="s">
        <v>385</v>
      </c>
    </row>
    <row r="169" spans="1:30" ht="72.75" thickBot="1" x14ac:dyDescent="0.3">
      <c r="A169" s="620"/>
      <c r="B169" s="620"/>
      <c r="C169" s="765"/>
      <c r="D169" s="765"/>
      <c r="E169" s="765"/>
      <c r="F169" s="765"/>
      <c r="G169" s="462"/>
      <c r="H169" s="854" t="s">
        <v>410</v>
      </c>
      <c r="I169" s="855">
        <v>5</v>
      </c>
      <c r="J169" s="856" t="s">
        <v>411</v>
      </c>
      <c r="K169" s="856"/>
      <c r="L169" s="856" t="s">
        <v>412</v>
      </c>
      <c r="M169" s="857">
        <v>0.8</v>
      </c>
      <c r="N169" s="858">
        <v>0.5</v>
      </c>
      <c r="O169" s="859"/>
      <c r="P169" s="860"/>
      <c r="Q169" s="860"/>
      <c r="R169" s="861"/>
      <c r="S169" s="861"/>
      <c r="T169" s="861"/>
      <c r="U169" s="861"/>
      <c r="V169" s="861"/>
      <c r="W169" s="861"/>
      <c r="X169" s="861"/>
      <c r="Y169" s="861"/>
      <c r="Z169" s="861"/>
      <c r="AA169" s="861"/>
      <c r="AB169" s="861"/>
      <c r="AC169" s="861"/>
      <c r="AD169" s="862" t="s">
        <v>385</v>
      </c>
    </row>
    <row r="170" spans="1:30" x14ac:dyDescent="0.25">
      <c r="A170" s="620"/>
      <c r="B170" s="620"/>
      <c r="C170" s="765"/>
      <c r="D170" s="765"/>
      <c r="E170" s="765"/>
      <c r="F170" s="765"/>
      <c r="G170" s="462"/>
      <c r="H170" s="863"/>
      <c r="I170" s="864">
        <f>SUM(I156:I169)</f>
        <v>100</v>
      </c>
      <c r="J170" s="865"/>
      <c r="K170" s="865"/>
      <c r="L170" s="865"/>
      <c r="M170" s="865"/>
      <c r="N170" s="866"/>
      <c r="O170" s="867">
        <f>SUM(O156:O169)</f>
        <v>13783442</v>
      </c>
      <c r="P170" s="867">
        <f>SUM(P156:P169)</f>
        <v>24255000</v>
      </c>
      <c r="Q170" s="867">
        <f>SUM(Q156:Q169)</f>
        <v>90000000</v>
      </c>
      <c r="R170" s="697"/>
      <c r="S170" s="697"/>
      <c r="T170" s="697"/>
      <c r="U170" s="697"/>
      <c r="V170" s="697"/>
      <c r="W170" s="697"/>
      <c r="X170" s="697"/>
      <c r="Y170" s="697"/>
      <c r="Z170" s="697"/>
      <c r="AA170" s="697"/>
      <c r="AB170" s="697"/>
      <c r="AC170" s="697"/>
    </row>
  </sheetData>
  <mergeCells count="323">
    <mergeCell ref="A152:A154"/>
    <mergeCell ref="B152:B154"/>
    <mergeCell ref="C152:C154"/>
    <mergeCell ref="D152:D154"/>
    <mergeCell ref="E152:E154"/>
    <mergeCell ref="F152:F154"/>
    <mergeCell ref="G152:G154"/>
    <mergeCell ref="A155:A170"/>
    <mergeCell ref="B155:B170"/>
    <mergeCell ref="C155:C170"/>
    <mergeCell ref="D155:D170"/>
    <mergeCell ref="E155:E170"/>
    <mergeCell ref="F155:F170"/>
    <mergeCell ref="G155:G170"/>
    <mergeCell ref="A123:A146"/>
    <mergeCell ref="B123:B146"/>
    <mergeCell ref="C123:C146"/>
    <mergeCell ref="D123:D146"/>
    <mergeCell ref="E123:E146"/>
    <mergeCell ref="F123:F146"/>
    <mergeCell ref="G123:G146"/>
    <mergeCell ref="A147:A150"/>
    <mergeCell ref="B147:B150"/>
    <mergeCell ref="C147:C150"/>
    <mergeCell ref="D147:D150"/>
    <mergeCell ref="E147:E150"/>
    <mergeCell ref="F147:F150"/>
    <mergeCell ref="G147:G150"/>
    <mergeCell ref="X141:X145"/>
    <mergeCell ref="Y141:Y145"/>
    <mergeCell ref="H123:H124"/>
    <mergeCell ref="I123:I124"/>
    <mergeCell ref="H125:H126"/>
    <mergeCell ref="I125:I126"/>
    <mergeCell ref="H131:H135"/>
    <mergeCell ref="I131:I135"/>
    <mergeCell ref="H141:H145"/>
    <mergeCell ref="I141:I145"/>
    <mergeCell ref="H136:H140"/>
    <mergeCell ref="I136:I140"/>
    <mergeCell ref="O136:O140"/>
    <mergeCell ref="P136:P140"/>
    <mergeCell ref="Q136:Q140"/>
    <mergeCell ref="R136:R140"/>
    <mergeCell ref="S136:S140"/>
    <mergeCell ref="T136:T140"/>
    <mergeCell ref="U136:U140"/>
    <mergeCell ref="O123:O124"/>
    <mergeCell ref="P123:P124"/>
    <mergeCell ref="Q123:Q124"/>
    <mergeCell ref="R123:R124"/>
    <mergeCell ref="S123:S124"/>
    <mergeCell ref="Z141:Z145"/>
    <mergeCell ref="AA141:AA145"/>
    <mergeCell ref="AB141:AB145"/>
    <mergeCell ref="AC141:AC145"/>
    <mergeCell ref="AD123:AD145"/>
    <mergeCell ref="O141:O145"/>
    <mergeCell ref="P141:P145"/>
    <mergeCell ref="Q141:Q145"/>
    <mergeCell ref="R141:R145"/>
    <mergeCell ref="S141:S145"/>
    <mergeCell ref="T141:T145"/>
    <mergeCell ref="U141:U145"/>
    <mergeCell ref="V141:V145"/>
    <mergeCell ref="W141:W145"/>
    <mergeCell ref="V136:V140"/>
    <mergeCell ref="W136:W140"/>
    <mergeCell ref="X136:X140"/>
    <mergeCell ref="Y136:Y140"/>
    <mergeCell ref="Z136:Z140"/>
    <mergeCell ref="AA136:AA140"/>
    <mergeCell ref="AB136:AB140"/>
    <mergeCell ref="AC136:AC140"/>
    <mergeCell ref="O131:O135"/>
    <mergeCell ref="P131:P135"/>
    <mergeCell ref="Z131:Z135"/>
    <mergeCell ref="AA131:AA135"/>
    <mergeCell ref="AB131:AB135"/>
    <mergeCell ref="AC131:AC135"/>
    <mergeCell ref="O125:O126"/>
    <mergeCell ref="P125:P126"/>
    <mergeCell ref="Q125:Q126"/>
    <mergeCell ref="R125:R126"/>
    <mergeCell ref="S125:S126"/>
    <mergeCell ref="T125:T126"/>
    <mergeCell ref="U125:U126"/>
    <mergeCell ref="V125:V126"/>
    <mergeCell ref="W125:W126"/>
    <mergeCell ref="Q131:Q135"/>
    <mergeCell ref="R131:R135"/>
    <mergeCell ref="S131:S135"/>
    <mergeCell ref="T131:T135"/>
    <mergeCell ref="U131:U135"/>
    <mergeCell ref="V131:V135"/>
    <mergeCell ref="W131:W135"/>
    <mergeCell ref="X131:X135"/>
    <mergeCell ref="Y131:Y135"/>
    <mergeCell ref="D84:D85"/>
    <mergeCell ref="AC123:AC124"/>
    <mergeCell ref="X125:X126"/>
    <mergeCell ref="Y125:Y126"/>
    <mergeCell ref="Z125:Z126"/>
    <mergeCell ref="AA125:AA126"/>
    <mergeCell ref="AB125:AB126"/>
    <mergeCell ref="AC125:AC126"/>
    <mergeCell ref="T123:T124"/>
    <mergeCell ref="U123:U124"/>
    <mergeCell ref="V123:V124"/>
    <mergeCell ref="W123:W124"/>
    <mergeCell ref="X123:X124"/>
    <mergeCell ref="Y123:Y124"/>
    <mergeCell ref="Z123:Z124"/>
    <mergeCell ref="AA123:AA124"/>
    <mergeCell ref="AB123:AB124"/>
    <mergeCell ref="W74:W76"/>
    <mergeCell ref="X74:X76"/>
    <mergeCell ref="O74:O76"/>
    <mergeCell ref="P74:P76"/>
    <mergeCell ref="Q74:Q76"/>
    <mergeCell ref="R74:R76"/>
    <mergeCell ref="S74:S76"/>
    <mergeCell ref="F80:F83"/>
    <mergeCell ref="G80:G83"/>
    <mergeCell ref="A86:A89"/>
    <mergeCell ref="B86:B89"/>
    <mergeCell ref="C74:C79"/>
    <mergeCell ref="D74:D79"/>
    <mergeCell ref="E74:E79"/>
    <mergeCell ref="F74:F79"/>
    <mergeCell ref="G74:G79"/>
    <mergeCell ref="H74:H76"/>
    <mergeCell ref="I74:I76"/>
    <mergeCell ref="C80:C83"/>
    <mergeCell ref="D80:D83"/>
    <mergeCell ref="E80:E83"/>
    <mergeCell ref="C86:C89"/>
    <mergeCell ref="D86:D89"/>
    <mergeCell ref="E86:E89"/>
    <mergeCell ref="F86:F89"/>
    <mergeCell ref="G86:G89"/>
    <mergeCell ref="E84:E85"/>
    <mergeCell ref="F84:F85"/>
    <mergeCell ref="A80:A83"/>
    <mergeCell ref="B80:B83"/>
    <mergeCell ref="A84:A85"/>
    <mergeCell ref="B84:B85"/>
    <mergeCell ref="C84:C85"/>
    <mergeCell ref="F69:F72"/>
    <mergeCell ref="G69:G72"/>
    <mergeCell ref="A74:A79"/>
    <mergeCell ref="B74:B79"/>
    <mergeCell ref="A69:A72"/>
    <mergeCell ref="B69:B72"/>
    <mergeCell ref="C69:C72"/>
    <mergeCell ref="D69:D72"/>
    <mergeCell ref="E69:E72"/>
    <mergeCell ref="E54:E68"/>
    <mergeCell ref="A1:AD1"/>
    <mergeCell ref="A2:AD2"/>
    <mergeCell ref="A3:AD3"/>
    <mergeCell ref="A4:J4"/>
    <mergeCell ref="A5:AD5"/>
    <mergeCell ref="A7:A8"/>
    <mergeCell ref="B7:C7"/>
    <mergeCell ref="D7:D8"/>
    <mergeCell ref="E7:E8"/>
    <mergeCell ref="F7:F8"/>
    <mergeCell ref="O7:Q7"/>
    <mergeCell ref="R7:AC7"/>
    <mergeCell ref="AD7:AD8"/>
    <mergeCell ref="B32:B41"/>
    <mergeCell ref="H33:H34"/>
    <mergeCell ref="B42:B47"/>
    <mergeCell ref="C42:C47"/>
    <mergeCell ref="D42:D47"/>
    <mergeCell ref="E42:E47"/>
    <mergeCell ref="C32:C41"/>
    <mergeCell ref="D32:D41"/>
    <mergeCell ref="E32:E41"/>
    <mergeCell ref="F32:F41"/>
    <mergeCell ref="AJ32:AJ41"/>
    <mergeCell ref="AK32:AK41"/>
    <mergeCell ref="AJ8:AJ31"/>
    <mergeCell ref="AK8:AK31"/>
    <mergeCell ref="AM8:AM31"/>
    <mergeCell ref="AL8:AL31"/>
    <mergeCell ref="G7:G8"/>
    <mergeCell ref="H7:H8"/>
    <mergeCell ref="I7:I8"/>
    <mergeCell ref="J7:J8"/>
    <mergeCell ref="K7:K8"/>
    <mergeCell ref="AL32:AL41"/>
    <mergeCell ref="L7:N7"/>
    <mergeCell ref="K12:K14"/>
    <mergeCell ref="L12:L14"/>
    <mergeCell ref="M12:M14"/>
    <mergeCell ref="N12:N14"/>
    <mergeCell ref="I12:I14"/>
    <mergeCell ref="J12:J14"/>
    <mergeCell ref="G25:G31"/>
    <mergeCell ref="AD25:AD68"/>
    <mergeCell ref="AL42:AL47"/>
    <mergeCell ref="AM42:AM47"/>
    <mergeCell ref="B48:B49"/>
    <mergeCell ref="C48:C49"/>
    <mergeCell ref="D48:D49"/>
    <mergeCell ref="E48:E49"/>
    <mergeCell ref="F48:F49"/>
    <mergeCell ref="J48:J49"/>
    <mergeCell ref="AJ48:AJ49"/>
    <mergeCell ref="AK48:AK49"/>
    <mergeCell ref="AL48:AL49"/>
    <mergeCell ref="AM48:AM49"/>
    <mergeCell ref="F42:F47"/>
    <mergeCell ref="H42:H47"/>
    <mergeCell ref="AJ42:AJ47"/>
    <mergeCell ref="AK42:AK47"/>
    <mergeCell ref="AM50:AM51"/>
    <mergeCell ref="A52:A53"/>
    <mergeCell ref="C52:C53"/>
    <mergeCell ref="D52:D53"/>
    <mergeCell ref="E52:E53"/>
    <mergeCell ref="F52:F53"/>
    <mergeCell ref="J52:J53"/>
    <mergeCell ref="L52:L53"/>
    <mergeCell ref="AJ52:AJ53"/>
    <mergeCell ref="AK52:AK53"/>
    <mergeCell ref="AL52:AL53"/>
    <mergeCell ref="AM52:AM53"/>
    <mergeCell ref="B50:B51"/>
    <mergeCell ref="C50:C51"/>
    <mergeCell ref="D50:D51"/>
    <mergeCell ref="E50:E51"/>
    <mergeCell ref="F50:F51"/>
    <mergeCell ref="H50:H51"/>
    <mergeCell ref="AJ50:AJ51"/>
    <mergeCell ref="AK50:AK51"/>
    <mergeCell ref="AL50:AL51"/>
    <mergeCell ref="AM54:AM68"/>
    <mergeCell ref="H63:H64"/>
    <mergeCell ref="H65:H66"/>
    <mergeCell ref="H67:H68"/>
    <mergeCell ref="AJ54:AJ68"/>
    <mergeCell ref="AK54:AK68"/>
    <mergeCell ref="AL54:AL68"/>
    <mergeCell ref="F54:F68"/>
    <mergeCell ref="G54:G68"/>
    <mergeCell ref="A9:A11"/>
    <mergeCell ref="B9:B11"/>
    <mergeCell ref="C9:C11"/>
    <mergeCell ref="D9:D11"/>
    <mergeCell ref="F9:F11"/>
    <mergeCell ref="G9:G11"/>
    <mergeCell ref="H9:H10"/>
    <mergeCell ref="I9:I10"/>
    <mergeCell ref="AD9:AD11"/>
    <mergeCell ref="A90:A92"/>
    <mergeCell ref="B90:B92"/>
    <mergeCell ref="C90:C92"/>
    <mergeCell ref="D90:D92"/>
    <mergeCell ref="E90:E92"/>
    <mergeCell ref="F90:F92"/>
    <mergeCell ref="G90:G92"/>
    <mergeCell ref="A12:A14"/>
    <mergeCell ref="B12:B14"/>
    <mergeCell ref="C12:C14"/>
    <mergeCell ref="D12:D14"/>
    <mergeCell ref="E12:E14"/>
    <mergeCell ref="F12:F14"/>
    <mergeCell ref="G12:G14"/>
    <mergeCell ref="A54:A68"/>
    <mergeCell ref="B54:B68"/>
    <mergeCell ref="C54:C68"/>
    <mergeCell ref="D54:D68"/>
    <mergeCell ref="A25:A47"/>
    <mergeCell ref="B25:B31"/>
    <mergeCell ref="C25:C31"/>
    <mergeCell ref="D25:D31"/>
    <mergeCell ref="E25:E31"/>
    <mergeCell ref="F25:F31"/>
    <mergeCell ref="H114:H115"/>
    <mergeCell ref="A94:A121"/>
    <mergeCell ref="C94:C121"/>
    <mergeCell ref="D94:D121"/>
    <mergeCell ref="E94:E121"/>
    <mergeCell ref="F94:F121"/>
    <mergeCell ref="I94:I95"/>
    <mergeCell ref="I96:I97"/>
    <mergeCell ref="I103:I104"/>
    <mergeCell ref="I105:I106"/>
    <mergeCell ref="I107:I108"/>
    <mergeCell ref="I109:I110"/>
    <mergeCell ref="I111:I113"/>
    <mergeCell ref="I114:I116"/>
    <mergeCell ref="I117:I119"/>
    <mergeCell ref="I120:I121"/>
    <mergeCell ref="H120:H121"/>
    <mergeCell ref="H103:H104"/>
    <mergeCell ref="AD74:AD79"/>
    <mergeCell ref="AD84:AD85"/>
    <mergeCell ref="AD90:AD92"/>
    <mergeCell ref="AD94:AD121"/>
    <mergeCell ref="J35:J36"/>
    <mergeCell ref="L35:L36"/>
    <mergeCell ref="M35:M36"/>
    <mergeCell ref="N35:N36"/>
    <mergeCell ref="P35:P36"/>
    <mergeCell ref="Q35:Q36"/>
    <mergeCell ref="O35:O36"/>
    <mergeCell ref="O117:O118"/>
    <mergeCell ref="O109:O110"/>
    <mergeCell ref="O112:O113"/>
    <mergeCell ref="O120:O121"/>
    <mergeCell ref="O94:O95"/>
    <mergeCell ref="Z74:Z76"/>
    <mergeCell ref="AA74:AA76"/>
    <mergeCell ref="AB74:AB76"/>
    <mergeCell ref="AC74:AC76"/>
    <mergeCell ref="Y74:Y76"/>
    <mergeCell ref="T74:T76"/>
    <mergeCell ref="U74:U76"/>
    <mergeCell ref="V74:V76"/>
  </mergeCells>
  <pageMargins left="1.299212598425197" right="0.70866141732283472" top="0.74803149606299213" bottom="0.74803149606299213" header="0.31496062992125984" footer="0.31496062992125984"/>
  <pageSetup paperSize="5"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2014 INICIAL</vt:lpstr>
      <vt:lpstr>PAC ENERO </vt:lpstr>
      <vt:lpstr>PIC</vt:lpstr>
      <vt:lpstr>LOGISTICA</vt:lpstr>
      <vt:lpstr>POAI SECRETARIA </vt:lpstr>
      <vt:lpstr>'2014 INICIAL'!Títulos_a_imprimir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ELIZABETH MERA</cp:lastModifiedBy>
  <cp:lastPrinted>2014-01-31T15:34:39Z</cp:lastPrinted>
  <dcterms:created xsi:type="dcterms:W3CDTF">2012-10-31T20:22:15Z</dcterms:created>
  <dcterms:modified xsi:type="dcterms:W3CDTF">2014-01-31T15:36:21Z</dcterms:modified>
</cp:coreProperties>
</file>