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10" windowWidth="15480" windowHeight="8355"/>
  </bookViews>
  <sheets>
    <sheet name="DESARROLLO SOCIAL" sheetId="10" r:id="rId1"/>
    <sheet name="Hoja1" sheetId="11" state="hidden" r:id="rId2"/>
    <sheet name="Hoja2" sheetId="12" r:id="rId3"/>
  </sheets>
  <calcPr calcId="145621"/>
</workbook>
</file>

<file path=xl/calcChain.xml><?xml version="1.0" encoding="utf-8"?>
<calcChain xmlns="http://schemas.openxmlformats.org/spreadsheetml/2006/main">
  <c r="C3" i="11" l="1"/>
  <c r="N42" i="10"/>
  <c r="I42" i="10"/>
  <c r="Z47" i="10" l="1"/>
  <c r="Z46" i="10"/>
  <c r="Z81" i="10" l="1"/>
  <c r="Y81" i="10" s="1"/>
  <c r="X81" i="10"/>
  <c r="W81" i="10" s="1"/>
  <c r="T81" i="10"/>
  <c r="S81" i="10" s="1"/>
  <c r="P81" i="10"/>
  <c r="O81" i="10" s="1"/>
  <c r="N81" i="10" s="1"/>
  <c r="K81" i="10"/>
  <c r="J81" i="10" s="1"/>
  <c r="I81" i="10" s="1"/>
  <c r="Z80" i="10"/>
  <c r="Y80" i="10" s="1"/>
  <c r="X80" i="10"/>
  <c r="W80" i="10"/>
  <c r="T80" i="10"/>
  <c r="S80" i="10"/>
  <c r="P80" i="10"/>
  <c r="O80" i="10"/>
  <c r="N80" i="10" s="1"/>
  <c r="K80" i="10"/>
  <c r="J80" i="10"/>
  <c r="I80" i="10" s="1"/>
  <c r="Z79" i="10"/>
  <c r="Y79" i="10"/>
  <c r="X79" i="10"/>
  <c r="W79" i="10"/>
  <c r="T79" i="10"/>
  <c r="S79" i="10"/>
  <c r="P79" i="10"/>
  <c r="O79" i="10"/>
  <c r="N79" i="10" s="1"/>
  <c r="K79" i="10"/>
  <c r="J79" i="10" s="1"/>
  <c r="I79" i="10" s="1"/>
  <c r="Z78" i="10"/>
  <c r="Y78" i="10" s="1"/>
  <c r="X78" i="10"/>
  <c r="W78" i="10" s="1"/>
  <c r="T78" i="10"/>
  <c r="S78" i="10" s="1"/>
  <c r="P78" i="10"/>
  <c r="O78" i="10" s="1"/>
  <c r="N78" i="10" s="1"/>
  <c r="K78" i="10"/>
  <c r="J78" i="10" s="1"/>
  <c r="I78" i="10" s="1"/>
  <c r="Z77" i="10"/>
  <c r="Y77" i="10" s="1"/>
  <c r="X77" i="10"/>
  <c r="W77" i="10" s="1"/>
  <c r="T77" i="10"/>
  <c r="S77" i="10" s="1"/>
  <c r="P77" i="10"/>
  <c r="O77" i="10" s="1"/>
  <c r="N77" i="10" s="1"/>
  <c r="K77" i="10"/>
  <c r="J77" i="10" s="1"/>
  <c r="I77" i="10" s="1"/>
  <c r="Z76" i="10"/>
  <c r="Y76" i="10" s="1"/>
  <c r="X76" i="10"/>
  <c r="W76" i="10" s="1"/>
  <c r="T76" i="10"/>
  <c r="S76" i="10" s="1"/>
  <c r="P76" i="10"/>
  <c r="O76" i="10" s="1"/>
  <c r="N76" i="10" s="1"/>
  <c r="K76" i="10"/>
  <c r="J76" i="10" s="1"/>
  <c r="I76" i="10" s="1"/>
  <c r="Z75" i="10" l="1"/>
  <c r="Y75" i="10" s="1"/>
  <c r="X75" i="10"/>
  <c r="W75" i="10" s="1"/>
  <c r="T75" i="10"/>
  <c r="S75" i="10" s="1"/>
  <c r="P75" i="10"/>
  <c r="O75" i="10" s="1"/>
  <c r="N75" i="10" s="1"/>
  <c r="K75" i="10"/>
  <c r="J75" i="10" s="1"/>
  <c r="I75" i="10" s="1"/>
  <c r="Z74" i="10"/>
  <c r="Y74" i="10" s="1"/>
  <c r="X74" i="10"/>
  <c r="W74" i="10" s="1"/>
  <c r="T74" i="10"/>
  <c r="S74" i="10" s="1"/>
  <c r="P74" i="10"/>
  <c r="O74" i="10" s="1"/>
  <c r="N74" i="10" s="1"/>
  <c r="K74" i="10"/>
  <c r="J74" i="10" s="1"/>
  <c r="I74" i="10" s="1"/>
  <c r="Z73" i="10"/>
  <c r="Y73" i="10" s="1"/>
  <c r="X73" i="10"/>
  <c r="W73" i="10" s="1"/>
  <c r="T73" i="10"/>
  <c r="S73" i="10" s="1"/>
  <c r="P73" i="10"/>
  <c r="O73" i="10" s="1"/>
  <c r="N73" i="10" s="1"/>
  <c r="K73" i="10"/>
  <c r="J73" i="10" s="1"/>
  <c r="I73" i="10" s="1"/>
  <c r="Z72" i="10"/>
  <c r="Y72" i="10" s="1"/>
  <c r="X72" i="10"/>
  <c r="W72" i="10" s="1"/>
  <c r="T72" i="10"/>
  <c r="S72" i="10" s="1"/>
  <c r="P72" i="10"/>
  <c r="O72" i="10" s="1"/>
  <c r="N72" i="10" s="1"/>
  <c r="K72" i="10"/>
  <c r="J72" i="10" s="1"/>
  <c r="I72" i="10" s="1"/>
  <c r="Z71" i="10"/>
  <c r="Y71" i="10" s="1"/>
  <c r="X71" i="10"/>
  <c r="W71" i="10" s="1"/>
  <c r="T71" i="10"/>
  <c r="S71" i="10" s="1"/>
  <c r="P71" i="10"/>
  <c r="O71" i="10" s="1"/>
  <c r="N71" i="10" s="1"/>
  <c r="K71" i="10"/>
  <c r="J71" i="10" s="1"/>
  <c r="I71" i="10" s="1"/>
  <c r="Z70" i="10"/>
  <c r="Y70" i="10" s="1"/>
  <c r="X70" i="10"/>
  <c r="W70" i="10" s="1"/>
  <c r="T70" i="10"/>
  <c r="S70" i="10" s="1"/>
  <c r="P70" i="10"/>
  <c r="O70" i="10" s="1"/>
  <c r="N70" i="10" s="1"/>
  <c r="K70" i="10"/>
  <c r="J70" i="10" s="1"/>
  <c r="I70" i="10" s="1"/>
  <c r="Z69" i="10"/>
  <c r="Y69" i="10" s="1"/>
  <c r="X69" i="10"/>
  <c r="W69" i="10" s="1"/>
  <c r="T69" i="10"/>
  <c r="S69" i="10" s="1"/>
  <c r="P69" i="10"/>
  <c r="O69" i="10" s="1"/>
  <c r="N69" i="10" s="1"/>
  <c r="K69" i="10"/>
  <c r="J69" i="10" s="1"/>
  <c r="I69" i="10" s="1"/>
  <c r="Z67" i="10" l="1"/>
  <c r="Y67" i="10" s="1"/>
  <c r="Z63" i="10"/>
  <c r="Y63" i="10" s="1"/>
  <c r="Z60" i="10"/>
  <c r="Y60" i="10" s="1"/>
  <c r="Z57" i="10"/>
  <c r="Y57" i="10" s="1"/>
  <c r="Z54" i="10"/>
  <c r="Y54" i="10" s="1"/>
  <c r="Z53" i="10"/>
  <c r="Y53" i="10" s="1"/>
  <c r="Z50" i="10"/>
  <c r="Y50" i="10" s="1"/>
  <c r="Z49" i="10"/>
  <c r="Y49" i="10" s="1"/>
  <c r="Z48" i="10"/>
  <c r="Y48" i="10" s="1"/>
  <c r="Z45" i="10"/>
  <c r="Y45" i="10" s="1"/>
  <c r="Z43" i="10"/>
  <c r="Y43" i="10" s="1"/>
  <c r="Z41" i="10"/>
  <c r="Y41" i="10" s="1"/>
  <c r="Z37" i="10"/>
  <c r="Y37" i="10" s="1"/>
  <c r="Z33" i="10"/>
  <c r="Y33" i="10" s="1"/>
  <c r="Z30" i="10"/>
  <c r="Y30" i="10" s="1"/>
  <c r="Z27" i="10"/>
  <c r="Y27" i="10" s="1"/>
  <c r="Z22" i="10"/>
  <c r="Y22" i="10" s="1"/>
  <c r="Z15" i="10"/>
  <c r="Y15" i="10" s="1"/>
  <c r="Z14" i="10"/>
  <c r="Y14" i="10" s="1"/>
  <c r="Z8" i="10"/>
  <c r="Y8" i="10" s="1"/>
  <c r="Z18" i="10"/>
  <c r="Y18" i="10" s="1"/>
  <c r="Z17" i="10"/>
  <c r="Z16" i="10"/>
  <c r="Y16" i="10" s="1"/>
  <c r="Z11" i="10"/>
  <c r="Y11" i="10" s="1"/>
  <c r="Z7" i="10"/>
  <c r="Y7" i="10" s="1"/>
  <c r="X43" i="10"/>
  <c r="W43" i="10" s="1"/>
  <c r="X44" i="10"/>
  <c r="W44" i="10" s="1"/>
  <c r="Z44" i="10"/>
  <c r="Y44" i="10" s="1"/>
  <c r="X45" i="10"/>
  <c r="W45" i="10" s="1"/>
  <c r="X46" i="10"/>
  <c r="W46" i="10" s="1"/>
  <c r="Y46" i="10"/>
  <c r="X47" i="10"/>
  <c r="W47" i="10" s="1"/>
  <c r="Y47" i="10"/>
  <c r="X48" i="10"/>
  <c r="W48" i="10" s="1"/>
  <c r="X49" i="10"/>
  <c r="W49" i="10" s="1"/>
  <c r="X50" i="10"/>
  <c r="W50" i="10" s="1"/>
  <c r="X51" i="10"/>
  <c r="W51" i="10" s="1"/>
  <c r="Z51" i="10"/>
  <c r="Y51" i="10" s="1"/>
  <c r="X52" i="10"/>
  <c r="W52" i="10" s="1"/>
  <c r="Z52" i="10"/>
  <c r="Y52" i="10" s="1"/>
  <c r="X53" i="10"/>
  <c r="W53" i="10" s="1"/>
  <c r="X54" i="10"/>
  <c r="W54" i="10" s="1"/>
  <c r="X55" i="10"/>
  <c r="W55" i="10" s="1"/>
  <c r="Z55" i="10"/>
  <c r="Y55" i="10" s="1"/>
  <c r="X56" i="10"/>
  <c r="W56" i="10" s="1"/>
  <c r="Z56" i="10"/>
  <c r="Y56" i="10" s="1"/>
  <c r="X57" i="10"/>
  <c r="W57" i="10" s="1"/>
  <c r="X58" i="10"/>
  <c r="W58" i="10" s="1"/>
  <c r="Z58" i="10"/>
  <c r="Y58" i="10" s="1"/>
  <c r="X59" i="10"/>
  <c r="W59" i="10" s="1"/>
  <c r="Z59" i="10"/>
  <c r="Y59" i="10" s="1"/>
  <c r="X60" i="10"/>
  <c r="W60" i="10" s="1"/>
  <c r="X61" i="10"/>
  <c r="W61" i="10" s="1"/>
  <c r="Z61" i="10"/>
  <c r="Y61" i="10" s="1"/>
  <c r="X62" i="10"/>
  <c r="W62" i="10" s="1"/>
  <c r="Z62" i="10"/>
  <c r="Y62" i="10" s="1"/>
  <c r="X63" i="10"/>
  <c r="W63" i="10" s="1"/>
  <c r="X64" i="10"/>
  <c r="W64" i="10" s="1"/>
  <c r="Z64" i="10"/>
  <c r="Y64" i="10" s="1"/>
  <c r="X65" i="10"/>
  <c r="W65" i="10" s="1"/>
  <c r="Z65" i="10"/>
  <c r="Y65" i="10" s="1"/>
  <c r="X66" i="10"/>
  <c r="W66" i="10" s="1"/>
  <c r="Z66" i="10"/>
  <c r="Y66" i="10" s="1"/>
  <c r="X67" i="10"/>
  <c r="W67" i="10" s="1"/>
  <c r="X68" i="10"/>
  <c r="W68" i="10" s="1"/>
  <c r="Z68" i="10"/>
  <c r="Y68" i="10" s="1"/>
  <c r="X40" i="10"/>
  <c r="W40" i="10" s="1"/>
  <c r="Z40" i="10"/>
  <c r="Y40" i="10" s="1"/>
  <c r="X41" i="10"/>
  <c r="W41" i="10" s="1"/>
  <c r="X38" i="10"/>
  <c r="W38" i="10" s="1"/>
  <c r="Z38" i="10"/>
  <c r="Y38" i="10" s="1"/>
  <c r="X39" i="10"/>
  <c r="W39" i="10" s="1"/>
  <c r="Z39" i="10"/>
  <c r="Y39" i="10" s="1"/>
  <c r="X30" i="10"/>
  <c r="W30" i="10" s="1"/>
  <c r="X31" i="10"/>
  <c r="W31" i="10" s="1"/>
  <c r="Z31" i="10"/>
  <c r="Y31" i="10" s="1"/>
  <c r="X32" i="10"/>
  <c r="W32" i="10" s="1"/>
  <c r="Z32" i="10"/>
  <c r="Y32" i="10" s="1"/>
  <c r="X33" i="10"/>
  <c r="W33" i="10" s="1"/>
  <c r="X34" i="10"/>
  <c r="W34" i="10" s="1"/>
  <c r="Z34" i="10"/>
  <c r="Y34" i="10" s="1"/>
  <c r="X35" i="10"/>
  <c r="W35" i="10" s="1"/>
  <c r="Z35" i="10"/>
  <c r="Y35" i="10" s="1"/>
  <c r="X36" i="10"/>
  <c r="W36" i="10" s="1"/>
  <c r="Z36" i="10"/>
  <c r="Y36" i="10" s="1"/>
  <c r="X37" i="10"/>
  <c r="W37" i="10" s="1"/>
  <c r="X20" i="10"/>
  <c r="W20" i="10" s="1"/>
  <c r="Z20" i="10"/>
  <c r="Y20" i="10" s="1"/>
  <c r="X21" i="10"/>
  <c r="W21" i="10" s="1"/>
  <c r="Z21" i="10"/>
  <c r="Y21" i="10" s="1"/>
  <c r="X22" i="10"/>
  <c r="W22" i="10" s="1"/>
  <c r="X23" i="10"/>
  <c r="W23" i="10" s="1"/>
  <c r="Z23" i="10"/>
  <c r="Y23" i="10" s="1"/>
  <c r="X24" i="10"/>
  <c r="W24" i="10" s="1"/>
  <c r="Z24" i="10"/>
  <c r="Y24" i="10" s="1"/>
  <c r="X25" i="10"/>
  <c r="W25" i="10" s="1"/>
  <c r="Z25" i="10"/>
  <c r="Y25" i="10" s="1"/>
  <c r="X26" i="10"/>
  <c r="W26" i="10" s="1"/>
  <c r="Z26" i="10"/>
  <c r="Y26" i="10" s="1"/>
  <c r="X27" i="10"/>
  <c r="W27" i="10" s="1"/>
  <c r="X28" i="10"/>
  <c r="W28" i="10" s="1"/>
  <c r="Z28" i="10"/>
  <c r="Y28" i="10" s="1"/>
  <c r="X29" i="10"/>
  <c r="W29" i="10" s="1"/>
  <c r="Z29" i="10"/>
  <c r="Y29" i="10" s="1"/>
  <c r="X11" i="10"/>
  <c r="W11" i="10" s="1"/>
  <c r="X12" i="10"/>
  <c r="W12" i="10" s="1"/>
  <c r="Z12" i="10"/>
  <c r="Y12" i="10" s="1"/>
  <c r="X13" i="10"/>
  <c r="W13" i="10" s="1"/>
  <c r="Z13" i="10"/>
  <c r="Y13" i="10" s="1"/>
  <c r="X14" i="10"/>
  <c r="W14" i="10" s="1"/>
  <c r="X15" i="10"/>
  <c r="W15" i="10" s="1"/>
  <c r="X16" i="10"/>
  <c r="W16" i="10" s="1"/>
  <c r="X17" i="10"/>
  <c r="W17" i="10" s="1"/>
  <c r="Y17" i="10"/>
  <c r="X18" i="10"/>
  <c r="W18" i="10" s="1"/>
  <c r="X19" i="10"/>
  <c r="W19" i="10" s="1"/>
  <c r="Z19" i="10"/>
  <c r="Y19" i="10" s="1"/>
  <c r="X8" i="10"/>
  <c r="W8" i="10" s="1"/>
  <c r="X9" i="10"/>
  <c r="W9" i="10" s="1"/>
  <c r="Z9" i="10"/>
  <c r="Y9" i="10" s="1"/>
  <c r="X10" i="10"/>
  <c r="W10" i="10" s="1"/>
  <c r="Z10" i="10"/>
  <c r="Y10" i="10" s="1"/>
  <c r="X7" i="10"/>
  <c r="W7" i="10" s="1"/>
  <c r="T8" i="10"/>
  <c r="S8" i="10" s="1"/>
  <c r="T9" i="10"/>
  <c r="S9" i="10" s="1"/>
  <c r="T10" i="10"/>
  <c r="S10" i="10" s="1"/>
  <c r="T11" i="10"/>
  <c r="S11" i="10" s="1"/>
  <c r="T12" i="10"/>
  <c r="S12" i="10" s="1"/>
  <c r="T13" i="10"/>
  <c r="S13" i="10" s="1"/>
  <c r="T14" i="10"/>
  <c r="S14" i="10" s="1"/>
  <c r="T15" i="10"/>
  <c r="S15" i="10" s="1"/>
  <c r="T16" i="10"/>
  <c r="S16" i="10" s="1"/>
  <c r="T17" i="10"/>
  <c r="S17" i="10" s="1"/>
  <c r="T18" i="10"/>
  <c r="S18" i="10" s="1"/>
  <c r="T19" i="10"/>
  <c r="S19" i="10" s="1"/>
  <c r="T20" i="10"/>
  <c r="S20" i="10" s="1"/>
  <c r="T21" i="10"/>
  <c r="S21" i="10" s="1"/>
  <c r="T22" i="10"/>
  <c r="S22" i="10" s="1"/>
  <c r="T23" i="10"/>
  <c r="S23" i="10" s="1"/>
  <c r="T24" i="10"/>
  <c r="S24" i="10" s="1"/>
  <c r="T25" i="10"/>
  <c r="S25" i="10" s="1"/>
  <c r="T26" i="10"/>
  <c r="S26" i="10" s="1"/>
  <c r="T27" i="10"/>
  <c r="S27" i="10" s="1"/>
  <c r="T28" i="10"/>
  <c r="S28" i="10" s="1"/>
  <c r="T29" i="10"/>
  <c r="S29" i="10" s="1"/>
  <c r="T30" i="10"/>
  <c r="S30" i="10" s="1"/>
  <c r="T31" i="10"/>
  <c r="S31" i="10" s="1"/>
  <c r="T32" i="10"/>
  <c r="S32" i="10" s="1"/>
  <c r="T33" i="10"/>
  <c r="S33" i="10" s="1"/>
  <c r="T34" i="10"/>
  <c r="S34" i="10" s="1"/>
  <c r="T35" i="10"/>
  <c r="S35" i="10" s="1"/>
  <c r="T36" i="10"/>
  <c r="S36" i="10" s="1"/>
  <c r="T37" i="10"/>
  <c r="S37" i="10" s="1"/>
  <c r="T38" i="10"/>
  <c r="S38" i="10" s="1"/>
  <c r="T39" i="10"/>
  <c r="S39" i="10" s="1"/>
  <c r="T40" i="10"/>
  <c r="S40" i="10" s="1"/>
  <c r="T41" i="10"/>
  <c r="S41" i="10" s="1"/>
  <c r="T43" i="10"/>
  <c r="S43" i="10" s="1"/>
  <c r="T44" i="10"/>
  <c r="S44" i="10" s="1"/>
  <c r="T45" i="10"/>
  <c r="S45" i="10" s="1"/>
  <c r="T46" i="10"/>
  <c r="S46" i="10" s="1"/>
  <c r="T47" i="10"/>
  <c r="S47" i="10" s="1"/>
  <c r="T48" i="10"/>
  <c r="S48" i="10" s="1"/>
  <c r="T49" i="10"/>
  <c r="S49" i="10" s="1"/>
  <c r="T50" i="10"/>
  <c r="S50" i="10" s="1"/>
  <c r="T51" i="10"/>
  <c r="S51" i="10" s="1"/>
  <c r="T52" i="10"/>
  <c r="S52" i="10" s="1"/>
  <c r="T53" i="10"/>
  <c r="S53" i="10" s="1"/>
  <c r="T54" i="10"/>
  <c r="S54" i="10" s="1"/>
  <c r="T55" i="10"/>
  <c r="S55" i="10" s="1"/>
  <c r="T56" i="10"/>
  <c r="S56" i="10" s="1"/>
  <c r="T57" i="10"/>
  <c r="S57" i="10" s="1"/>
  <c r="T58" i="10"/>
  <c r="S58" i="10" s="1"/>
  <c r="T59" i="10"/>
  <c r="S59" i="10" s="1"/>
  <c r="T60" i="10"/>
  <c r="S60" i="10" s="1"/>
  <c r="T61" i="10"/>
  <c r="S61" i="10" s="1"/>
  <c r="T62" i="10"/>
  <c r="S62" i="10" s="1"/>
  <c r="T63" i="10"/>
  <c r="S63" i="10" s="1"/>
  <c r="T64" i="10"/>
  <c r="S64" i="10" s="1"/>
  <c r="T65" i="10"/>
  <c r="S65" i="10" s="1"/>
  <c r="T66" i="10"/>
  <c r="S66" i="10" s="1"/>
  <c r="T67" i="10"/>
  <c r="S67" i="10" s="1"/>
  <c r="T68" i="10"/>
  <c r="S68" i="10" s="1"/>
  <c r="T7" i="10"/>
  <c r="S7" i="10" s="1"/>
  <c r="P8" i="10"/>
  <c r="O8" i="10" s="1"/>
  <c r="N8" i="10" s="1"/>
  <c r="P9" i="10"/>
  <c r="O9" i="10" s="1"/>
  <c r="N9" i="10" s="1"/>
  <c r="P10" i="10"/>
  <c r="O10" i="10" s="1"/>
  <c r="N10" i="10" s="1"/>
  <c r="P11" i="10"/>
  <c r="O11" i="10" s="1"/>
  <c r="N11" i="10" s="1"/>
  <c r="P12" i="10"/>
  <c r="O12" i="10" s="1"/>
  <c r="N12" i="10" s="1"/>
  <c r="P13" i="10"/>
  <c r="O13" i="10" s="1"/>
  <c r="N13" i="10" s="1"/>
  <c r="P14" i="10"/>
  <c r="O14" i="10" s="1"/>
  <c r="N14" i="10" s="1"/>
  <c r="P15" i="10"/>
  <c r="O15" i="10" s="1"/>
  <c r="N15" i="10" s="1"/>
  <c r="P16" i="10"/>
  <c r="O16" i="10" s="1"/>
  <c r="N16" i="10" s="1"/>
  <c r="P17" i="10"/>
  <c r="O17" i="10" s="1"/>
  <c r="N17" i="10" s="1"/>
  <c r="P18" i="10"/>
  <c r="O18" i="10" s="1"/>
  <c r="N18" i="10" s="1"/>
  <c r="P19" i="10"/>
  <c r="O19" i="10" s="1"/>
  <c r="N19" i="10" s="1"/>
  <c r="P20" i="10"/>
  <c r="O20" i="10" s="1"/>
  <c r="N20" i="10" s="1"/>
  <c r="P21" i="10"/>
  <c r="O21" i="10" s="1"/>
  <c r="N21" i="10" s="1"/>
  <c r="P22" i="10"/>
  <c r="O22" i="10" s="1"/>
  <c r="N22" i="10" s="1"/>
  <c r="P23" i="10"/>
  <c r="O23" i="10" s="1"/>
  <c r="N23" i="10" s="1"/>
  <c r="P24" i="10"/>
  <c r="O24" i="10" s="1"/>
  <c r="N24" i="10" s="1"/>
  <c r="P25" i="10"/>
  <c r="O25" i="10" s="1"/>
  <c r="N25" i="10" s="1"/>
  <c r="P26" i="10"/>
  <c r="O26" i="10" s="1"/>
  <c r="N26" i="10" s="1"/>
  <c r="P27" i="10"/>
  <c r="O27" i="10" s="1"/>
  <c r="N27" i="10" s="1"/>
  <c r="P28" i="10"/>
  <c r="O28" i="10" s="1"/>
  <c r="N28" i="10" s="1"/>
  <c r="P29" i="10"/>
  <c r="O29" i="10" s="1"/>
  <c r="N29" i="10" s="1"/>
  <c r="P30" i="10"/>
  <c r="O30" i="10" s="1"/>
  <c r="N30" i="10" s="1"/>
  <c r="P31" i="10"/>
  <c r="O31" i="10" s="1"/>
  <c r="N31" i="10" s="1"/>
  <c r="P32" i="10"/>
  <c r="O32" i="10" s="1"/>
  <c r="N32" i="10" s="1"/>
  <c r="P33" i="10"/>
  <c r="O33" i="10" s="1"/>
  <c r="N33" i="10" s="1"/>
  <c r="P34" i="10"/>
  <c r="O34" i="10" s="1"/>
  <c r="N34" i="10" s="1"/>
  <c r="P35" i="10"/>
  <c r="O35" i="10" s="1"/>
  <c r="N35" i="10" s="1"/>
  <c r="P36" i="10"/>
  <c r="O36" i="10" s="1"/>
  <c r="N36" i="10" s="1"/>
  <c r="P37" i="10"/>
  <c r="O37" i="10" s="1"/>
  <c r="N37" i="10" s="1"/>
  <c r="P38" i="10"/>
  <c r="O38" i="10" s="1"/>
  <c r="N38" i="10" s="1"/>
  <c r="P39" i="10"/>
  <c r="O39" i="10" s="1"/>
  <c r="N39" i="10" s="1"/>
  <c r="P40" i="10"/>
  <c r="O40" i="10" s="1"/>
  <c r="N40" i="10" s="1"/>
  <c r="P41" i="10"/>
  <c r="O41" i="10" s="1"/>
  <c r="N41" i="10" s="1"/>
  <c r="P43" i="10"/>
  <c r="O43" i="10" s="1"/>
  <c r="N43" i="10" s="1"/>
  <c r="P44" i="10"/>
  <c r="O44" i="10" s="1"/>
  <c r="N44" i="10" s="1"/>
  <c r="P45" i="10"/>
  <c r="O45" i="10" s="1"/>
  <c r="N45" i="10" s="1"/>
  <c r="P46" i="10"/>
  <c r="O46" i="10" s="1"/>
  <c r="N46" i="10" s="1"/>
  <c r="P47" i="10"/>
  <c r="O47" i="10" s="1"/>
  <c r="N47" i="10" s="1"/>
  <c r="P48" i="10"/>
  <c r="O48" i="10" s="1"/>
  <c r="N48" i="10" s="1"/>
  <c r="P49" i="10"/>
  <c r="O49" i="10" s="1"/>
  <c r="N49" i="10" s="1"/>
  <c r="P50" i="10"/>
  <c r="O50" i="10" s="1"/>
  <c r="N50" i="10" s="1"/>
  <c r="P51" i="10"/>
  <c r="O51" i="10" s="1"/>
  <c r="N51" i="10" s="1"/>
  <c r="P52" i="10"/>
  <c r="O52" i="10" s="1"/>
  <c r="N52" i="10" s="1"/>
  <c r="P53" i="10"/>
  <c r="O53" i="10" s="1"/>
  <c r="N53" i="10" s="1"/>
  <c r="P54" i="10"/>
  <c r="O54" i="10" s="1"/>
  <c r="N54" i="10" s="1"/>
  <c r="P55" i="10"/>
  <c r="O55" i="10" s="1"/>
  <c r="N55" i="10" s="1"/>
  <c r="P56" i="10"/>
  <c r="O56" i="10" s="1"/>
  <c r="N56" i="10" s="1"/>
  <c r="P57" i="10"/>
  <c r="O57" i="10" s="1"/>
  <c r="N57" i="10" s="1"/>
  <c r="P58" i="10"/>
  <c r="O58" i="10" s="1"/>
  <c r="N58" i="10" s="1"/>
  <c r="P59" i="10"/>
  <c r="O59" i="10" s="1"/>
  <c r="N59" i="10" s="1"/>
  <c r="P60" i="10"/>
  <c r="O60" i="10" s="1"/>
  <c r="N60" i="10" s="1"/>
  <c r="P61" i="10"/>
  <c r="O61" i="10" s="1"/>
  <c r="N61" i="10" s="1"/>
  <c r="P62" i="10"/>
  <c r="O62" i="10" s="1"/>
  <c r="N62" i="10" s="1"/>
  <c r="P63" i="10"/>
  <c r="O63" i="10" s="1"/>
  <c r="N63" i="10" s="1"/>
  <c r="P64" i="10"/>
  <c r="O64" i="10" s="1"/>
  <c r="N64" i="10" s="1"/>
  <c r="P65" i="10"/>
  <c r="O65" i="10" s="1"/>
  <c r="N65" i="10" s="1"/>
  <c r="P66" i="10"/>
  <c r="O66" i="10" s="1"/>
  <c r="N66" i="10" s="1"/>
  <c r="P67" i="10"/>
  <c r="O67" i="10" s="1"/>
  <c r="N67" i="10" s="1"/>
  <c r="P68" i="10"/>
  <c r="O68" i="10" s="1"/>
  <c r="N68" i="10" s="1"/>
  <c r="P7" i="10"/>
  <c r="O7" i="10" s="1"/>
  <c r="K8" i="10"/>
  <c r="J8" i="10" s="1"/>
  <c r="I8" i="10" s="1"/>
  <c r="K9" i="10"/>
  <c r="J9" i="10" s="1"/>
  <c r="I9" i="10" s="1"/>
  <c r="K10" i="10"/>
  <c r="J10" i="10" s="1"/>
  <c r="I10" i="10" s="1"/>
  <c r="K11" i="10"/>
  <c r="J11" i="10" s="1"/>
  <c r="I11" i="10" s="1"/>
  <c r="K12" i="10"/>
  <c r="J12" i="10" s="1"/>
  <c r="I12" i="10" s="1"/>
  <c r="K13" i="10"/>
  <c r="J13" i="10" s="1"/>
  <c r="I13" i="10" s="1"/>
  <c r="K14" i="10"/>
  <c r="J14" i="10" s="1"/>
  <c r="I14" i="10" s="1"/>
  <c r="K15" i="10"/>
  <c r="J15" i="10" s="1"/>
  <c r="I15" i="10" s="1"/>
  <c r="K16" i="10"/>
  <c r="J16" i="10" s="1"/>
  <c r="I16" i="10" s="1"/>
  <c r="K17" i="10"/>
  <c r="J17" i="10" s="1"/>
  <c r="I17" i="10" s="1"/>
  <c r="K18" i="10"/>
  <c r="J18" i="10" s="1"/>
  <c r="I18" i="10" s="1"/>
  <c r="K19" i="10"/>
  <c r="J19" i="10" s="1"/>
  <c r="I19" i="10" s="1"/>
  <c r="K20" i="10"/>
  <c r="J20" i="10" s="1"/>
  <c r="I20" i="10" s="1"/>
  <c r="K21" i="10"/>
  <c r="J21" i="10" s="1"/>
  <c r="I21" i="10" s="1"/>
  <c r="K22" i="10"/>
  <c r="J22" i="10" s="1"/>
  <c r="I22" i="10" s="1"/>
  <c r="K23" i="10"/>
  <c r="J23" i="10" s="1"/>
  <c r="I23" i="10" s="1"/>
  <c r="K24" i="10"/>
  <c r="J24" i="10" s="1"/>
  <c r="I24" i="10" s="1"/>
  <c r="K25" i="10"/>
  <c r="J25" i="10" s="1"/>
  <c r="I25" i="10" s="1"/>
  <c r="K26" i="10"/>
  <c r="J26" i="10" s="1"/>
  <c r="I26" i="10" s="1"/>
  <c r="K27" i="10"/>
  <c r="J27" i="10" s="1"/>
  <c r="I27" i="10" s="1"/>
  <c r="K28" i="10"/>
  <c r="J28" i="10" s="1"/>
  <c r="I28" i="10" s="1"/>
  <c r="K29" i="10"/>
  <c r="J29" i="10" s="1"/>
  <c r="I29" i="10" s="1"/>
  <c r="K30" i="10"/>
  <c r="J30" i="10" s="1"/>
  <c r="I30" i="10" s="1"/>
  <c r="K31" i="10"/>
  <c r="J31" i="10" s="1"/>
  <c r="I31" i="10" s="1"/>
  <c r="K32" i="10"/>
  <c r="J32" i="10" s="1"/>
  <c r="I32" i="10" s="1"/>
  <c r="K33" i="10"/>
  <c r="J33" i="10" s="1"/>
  <c r="I33" i="10" s="1"/>
  <c r="K34" i="10"/>
  <c r="J34" i="10" s="1"/>
  <c r="I34" i="10" s="1"/>
  <c r="K35" i="10"/>
  <c r="J35" i="10" s="1"/>
  <c r="I35" i="10" s="1"/>
  <c r="K36" i="10"/>
  <c r="J36" i="10" s="1"/>
  <c r="I36" i="10" s="1"/>
  <c r="K37" i="10"/>
  <c r="J37" i="10" s="1"/>
  <c r="I37" i="10" s="1"/>
  <c r="K38" i="10"/>
  <c r="J38" i="10" s="1"/>
  <c r="I38" i="10" s="1"/>
  <c r="K39" i="10"/>
  <c r="J39" i="10" s="1"/>
  <c r="I39" i="10" s="1"/>
  <c r="K40" i="10"/>
  <c r="J40" i="10" s="1"/>
  <c r="I40" i="10" s="1"/>
  <c r="K41" i="10"/>
  <c r="J41" i="10" s="1"/>
  <c r="I41" i="10" s="1"/>
  <c r="K43" i="10"/>
  <c r="J43" i="10" s="1"/>
  <c r="I43" i="10" s="1"/>
  <c r="K44" i="10"/>
  <c r="J44" i="10" s="1"/>
  <c r="I44" i="10" s="1"/>
  <c r="K45" i="10"/>
  <c r="J45" i="10" s="1"/>
  <c r="I45" i="10" s="1"/>
  <c r="K46" i="10"/>
  <c r="J46" i="10" s="1"/>
  <c r="I46" i="10" s="1"/>
  <c r="K47" i="10"/>
  <c r="J47" i="10" s="1"/>
  <c r="I47" i="10" s="1"/>
  <c r="K48" i="10"/>
  <c r="J48" i="10" s="1"/>
  <c r="I48" i="10" s="1"/>
  <c r="K49" i="10"/>
  <c r="J49" i="10" s="1"/>
  <c r="I49" i="10" s="1"/>
  <c r="K50" i="10"/>
  <c r="J50" i="10" s="1"/>
  <c r="I50" i="10" s="1"/>
  <c r="K51" i="10"/>
  <c r="J51" i="10" s="1"/>
  <c r="I51" i="10" s="1"/>
  <c r="K52" i="10"/>
  <c r="J52" i="10" s="1"/>
  <c r="I52" i="10" s="1"/>
  <c r="K53" i="10"/>
  <c r="J53" i="10" s="1"/>
  <c r="I53" i="10" s="1"/>
  <c r="K54" i="10"/>
  <c r="J54" i="10" s="1"/>
  <c r="I54" i="10" s="1"/>
  <c r="K55" i="10"/>
  <c r="J55" i="10" s="1"/>
  <c r="I55" i="10" s="1"/>
  <c r="K56" i="10"/>
  <c r="J56" i="10" s="1"/>
  <c r="I56" i="10" s="1"/>
  <c r="K57" i="10"/>
  <c r="J57" i="10" s="1"/>
  <c r="I57" i="10" s="1"/>
  <c r="K58" i="10"/>
  <c r="J58" i="10" s="1"/>
  <c r="I58" i="10" s="1"/>
  <c r="K59" i="10"/>
  <c r="J59" i="10" s="1"/>
  <c r="I59" i="10" s="1"/>
  <c r="K60" i="10"/>
  <c r="J60" i="10" s="1"/>
  <c r="I60" i="10" s="1"/>
  <c r="K61" i="10"/>
  <c r="J61" i="10" s="1"/>
  <c r="I61" i="10" s="1"/>
  <c r="K62" i="10"/>
  <c r="J62" i="10" s="1"/>
  <c r="I62" i="10" s="1"/>
  <c r="K63" i="10"/>
  <c r="J63" i="10" s="1"/>
  <c r="I63" i="10" s="1"/>
  <c r="K64" i="10"/>
  <c r="J64" i="10" s="1"/>
  <c r="I64" i="10" s="1"/>
  <c r="K65" i="10"/>
  <c r="J65" i="10" s="1"/>
  <c r="I65" i="10" s="1"/>
  <c r="K66" i="10"/>
  <c r="J66" i="10" s="1"/>
  <c r="I66" i="10" s="1"/>
  <c r="K67" i="10"/>
  <c r="J67" i="10" s="1"/>
  <c r="I67" i="10" s="1"/>
  <c r="K68" i="10"/>
  <c r="J68" i="10" s="1"/>
  <c r="I68" i="10" s="1"/>
  <c r="K7" i="10"/>
  <c r="J7" i="10" s="1"/>
  <c r="B7" i="11" l="1"/>
  <c r="I7" i="10"/>
  <c r="C7" i="11" s="1"/>
  <c r="B8" i="11" s="1"/>
  <c r="B3" i="11"/>
  <c r="B4" i="11" s="1"/>
  <c r="N7" i="10"/>
  <c r="C11" i="11" s="1"/>
  <c r="B11" i="11"/>
  <c r="B12" i="11" l="1"/>
</calcChain>
</file>

<file path=xl/sharedStrings.xml><?xml version="1.0" encoding="utf-8"?>
<sst xmlns="http://schemas.openxmlformats.org/spreadsheetml/2006/main" count="281" uniqueCount="198">
  <si>
    <t>Meta</t>
  </si>
  <si>
    <t>Avance físico de la Meta anual</t>
  </si>
  <si>
    <t>Avance físico de la Meta del cuatrienio</t>
  </si>
  <si>
    <t>DEFINICIÓN
→</t>
  </si>
  <si>
    <t>indicador</t>
  </si>
  <si>
    <t>Meta Cuatrenio</t>
  </si>
  <si>
    <t>P</t>
  </si>
  <si>
    <t>E</t>
  </si>
  <si>
    <t>TABLERO DE CONTROL</t>
  </si>
  <si>
    <t xml:space="preserve">Programa </t>
  </si>
  <si>
    <t>Subprograma</t>
  </si>
  <si>
    <t>a</t>
  </si>
  <si>
    <t>ATENCION INTEGRAL A LA POBLACION EN CONDICIONES DE VULNERABILIDAD</t>
  </si>
  <si>
    <t>Tejiendo con Perspectiva Empresarial de Población Vulnerable</t>
  </si>
  <si>
    <t>Tejiendo con Perspectiva de Genero</t>
  </si>
  <si>
    <t>Tejiendo un Mundo Mejor para la Población LGTBI del Departamento</t>
  </si>
  <si>
    <t>Tejiendo para el Bienestar de Nuestros Adultos Mayores</t>
  </si>
  <si>
    <t>Tejiendo para el Bienestar de la población con discapacidad</t>
  </si>
  <si>
    <t>Tejiendo la Insercción Social de los Habitantes DE y EN Calle</t>
  </si>
  <si>
    <t>Unidos Tejemos un Mundo Mejor</t>
  </si>
  <si>
    <t>A 2015 haber creado, reglamentado y puesto en funcionamiento un fondo de apoyo a proyectos dirigido a la Población Vulnerable</t>
  </si>
  <si>
    <t>A 2015 haber formulado, implementado y evaluado el Plan de igualdad de oportunidades para la equidad de género en el territorio insular con énfasis en prevención de las violencias contra la mujer.</t>
  </si>
  <si>
    <t xml:space="preserve">A 2015 haber aumentado a 5 espacios  institucionales  de toma de decisión, la participación social y política de las mujeres </t>
  </si>
  <si>
    <t>A 2015 Haber realizado cinco (5) Jornadas anuales de promoción y capacitación  en derechos,  reconocimiento y reducción de todas las formas de violencia y discriminación en contra de las mujeres</t>
  </si>
  <si>
    <t>A 2015 Haber ofrecido atención y asesoría permanente al 100% de las mujeres que requieran de los servicios institucionales asociados a sus derechos de genero</t>
  </si>
  <si>
    <t>A 2015 Haber realizado dos (2)  Alianzas interinstitucionales que impulsen la creación y montaje de proyectos de microempresas o famiempresas dirigidos a mujeres</t>
  </si>
  <si>
    <t>A 2015 Haber realizado promoción y formación en liderazgo a 200 mujeres jóvenes, para la prevención de embarazo en adolescentes, participación social y política</t>
  </si>
  <si>
    <t>A 2015 haber diseñado y puesto en funcionamiento un observatorio de genero</t>
  </si>
  <si>
    <t>A 2015 haber formulado y puesto en marcha la política Pública para comunidad LGBTI</t>
  </si>
  <si>
    <t>A 2015 haber diseñado e implementado un programa para garantizar la atención diferencial de la población LGTBI  en el Departamento</t>
  </si>
  <si>
    <t>A 2012 haber realizado y mantenido actualizado el Censo Departamental para la población LGTBI</t>
  </si>
  <si>
    <t>A 2015 haber realizado e implementado un protocolo de atención diferencial  para la población LGTBI con las instancias institucionales asociadas a su atención diferencial</t>
  </si>
  <si>
    <t>A 2015 haber realizado 20 jornadas de sensibilización, capacitación y visibilización dirigidos a la  población LGTBI , funcionarias  y funcionarios  y a la comunidad en general.</t>
  </si>
  <si>
    <t xml:space="preserve">A 2015 haber establecido e implementado un programa anual  de acceso a la movilidad urbana y Rural de los adultos mayores </t>
  </si>
  <si>
    <t xml:space="preserve">A 2015  haber institucionalizado la participación de las personas mayores en encuentros locales, departamentales y nacionales  de recreación  .  </t>
  </si>
  <si>
    <t>A 2015 Haber formulado e implementado una política publica sobre vejez y envejecimiento</t>
  </si>
  <si>
    <t>A 2015 se ha garantizado la prestación de servicios sociales complementarios a los beneficiarios de los programas de atención a las personas mayores</t>
  </si>
  <si>
    <t>A 2015 haber implementado la estrategia de Centros de Vida en el Departamento, fortaleciendo los 4 Clubes y/o fraternidades doradas existentes</t>
  </si>
  <si>
    <t>A 2015 haber ampliado la cobertura y fortalecido  los programas de atención nutricional que benefician a las personas adultas mayores del departamento</t>
  </si>
  <si>
    <t>A 2015 haber diseñado, adecuado y dotado el Centro Día para Adulto Mayor</t>
  </si>
  <si>
    <t>A 2015 haber formulado la Política Pública de Discapacidad</t>
  </si>
  <si>
    <t>A 2015 haber realizado dos (2) jornadas anuales de sensibilización y capacitación sobre los derechos de las personas en situación de discapacidad</t>
  </si>
  <si>
    <t>A 2015 Haber realizado dos (2) Jornadas anuales de capacitación sobre la participación social y política de las personas en situación de discapacidad en espacios institucionales de toma de decisión.</t>
  </si>
  <si>
    <t xml:space="preserve">A 2015 haber establecido e implementado un programa anual  de acceso a la movilidad Urbana y Rural de las personas en situación de discapacidad. </t>
  </si>
  <si>
    <t>A 2015 se han realizado cinco alianzas estratégicas para promover e insertar laboralmente a personas en situación de discapacidad</t>
  </si>
  <si>
    <t>A 2015 haber realizado dos (2) acciones anuales de acompañamiento para la gestión financiera de proyectos productivos dirigidos a la población en situación de discapacidad</t>
  </si>
  <si>
    <t>A 2015 haber diseñado una estrategia para la inclusión laboral, familiar y comunitaria de las personas en situación de discapacidad</t>
  </si>
  <si>
    <t>A 2015 haber realizado dos (2) actividades anuales de apoyo a organizaciones sin ánimo de lucro que trabajan con población discapacitada</t>
  </si>
  <si>
    <t>A 2015 haber realizado 3 Jornadas de atención integral en coordinación interinstitucional dirigido a los habitantes De y En Calle del Departamento</t>
  </si>
  <si>
    <t>A 2015 Haber promovido la atención integral y la reinserción social de los habitantes De y En calle, especialmente en los problemas asociados a la dependencia de sustancias psicoactivas y a la nutrición</t>
  </si>
  <si>
    <t>A 2015 haber fortalecido la Red Unidos como estrategia de superación de la pobreza en el Departamento</t>
  </si>
  <si>
    <t>A 2015 haber promovido a 768 familias con el acompañamiento de la red de superación de la pobreza Extrema UNIDOS</t>
  </si>
  <si>
    <t>A 2015 haber garantizado el acceso a los servicios de promoción social a  familias con Plan Familiar (1.094) de la Red Unidos desde la movilización de la oferta departamental</t>
  </si>
  <si>
    <t>A 2015 haber identificado y gestionado la oferta agregada de los actores privados presentes en el territorio para la superación de la pobreza extrema de las familias</t>
  </si>
  <si>
    <t>A 2015 haber formulado la política de atención con enfoque diferencial para las familias raizales de la Red Unidos</t>
  </si>
  <si>
    <t>A 2015 haber Cumplido con el 100% de las obligaciones del convenio interinstitucional suscrito con el Departamento Administrativo de Prosperidad Social para la implementación del programa Familias en Acción en San Andrés isla, de acuerdo al instrumento de seguimiento anual formulado</t>
  </si>
  <si>
    <t xml:space="preserve">A 2015 haber  realizado por lo menos  un encuentro  anual  de madres líderes del departamento para la  retroalimentación e intercambio de experiencias </t>
  </si>
  <si>
    <t>A 2015  haber Capacitado al 100% de las madres líderes en procesos de acompañamiento  operativos y de promoción de la salud y educación familiar</t>
  </si>
  <si>
    <t>A 2015 haber realizado anualmente   250 encuentros de cuidado, familiares, juveniles, e infantiles y asambleas durante el cuatrienio</t>
  </si>
  <si>
    <t>Número de fondos creados y en funcionamiento</t>
  </si>
  <si>
    <t>Documento elaborado y aprobado</t>
  </si>
  <si>
    <t>Número de espacios donde aumenta la participación de la mujer</t>
  </si>
  <si>
    <t>Número de jornadas de promoción y capacitación realizadas</t>
  </si>
  <si>
    <t>Número de mujeres que solicitan la atención institucional / Número de mujeres atendidas</t>
  </si>
  <si>
    <t>Número de alianzas creadas</t>
  </si>
  <si>
    <t>Número de mujeres capacitadas en liderazgo</t>
  </si>
  <si>
    <t>Número de observatorios de género en funcionamiento</t>
  </si>
  <si>
    <t>Número Política Pública formulado y puesta en marcha</t>
  </si>
  <si>
    <t>Programa diseñado e implementado</t>
  </si>
  <si>
    <t>Número de protocolos de atención diferencial para la población LGTBI implementados</t>
  </si>
  <si>
    <t>Censo Departamental de población LGTBI actualizado</t>
  </si>
  <si>
    <t>Número de jornadas de sensibilización, capacitación y visibilización realizada</t>
  </si>
  <si>
    <t>Número de programas de atención diferencial para transporte de adultos mayores ejecutados</t>
  </si>
  <si>
    <t>Número de encuentros recreativos para las personas mayores realizados</t>
  </si>
  <si>
    <t>Número de políticas públicas sobre vejez y envejecimiento construidas e implementadas</t>
  </si>
  <si>
    <t>Número de beneficiarios de servicios sociales complementarios</t>
  </si>
  <si>
    <t>Número de Centros de vida en funcionamiento</t>
  </si>
  <si>
    <t>Número de adultos mayores beneficiarios</t>
  </si>
  <si>
    <t>Número de Centros día diseñados, adecuados y dotados.</t>
  </si>
  <si>
    <t>Política Pública de Discapacidad formulada</t>
  </si>
  <si>
    <t>Jornadas de capacitación sobre derechos de las personas en situación de discapacidad realizada</t>
  </si>
  <si>
    <t>Número de jornadas de capacitación realizadas</t>
  </si>
  <si>
    <t>Número de programas de atención diferencial para transporte establecidos e implementados</t>
  </si>
  <si>
    <t>Número alianzas realizadas</t>
  </si>
  <si>
    <t>Número de acciones de acompañamiento realizadas</t>
  </si>
  <si>
    <t>Número de estrategias diseñadas e implementadas</t>
  </si>
  <si>
    <t>Número de actividades de apoyo a organizaciones sin ánimo de lucro</t>
  </si>
  <si>
    <t>Número de Jornadas realizadas</t>
  </si>
  <si>
    <t>Número de personas atendidas y en rehabilitación</t>
  </si>
  <si>
    <t>Número de Familias con seguimiento de logros alcanzados</t>
  </si>
  <si>
    <t>Número de familias con logros alcanzados y número de eventos de Promoción de familias realizados</t>
  </si>
  <si>
    <t>Número de Familias con Plan Familiar que acceden a programas registrados en la Red de oferta Departamental</t>
  </si>
  <si>
    <t>Número de alianzas público/privadas suscritas en ejecución y número de familias beneficiadas asociadas a las alianzas suscritas.</t>
  </si>
  <si>
    <t>Documento de política aprobado y en ejecución</t>
  </si>
  <si>
    <t>Número de familias registrada en la base de la Red de Superación de la pobreza atendidas diferencialmente en programas.</t>
  </si>
  <si>
    <t>Porcentaje de cumplimiento de convenio suscrito</t>
  </si>
  <si>
    <t>Número de encuentros departamentales de madres líderes realizados</t>
  </si>
  <si>
    <t>Porcentaje de madres líderes capacitadas</t>
  </si>
  <si>
    <t>Número de encuentros realizados</t>
  </si>
  <si>
    <t>MIS DERECHOS TAMBIEN SON TUS DERECHOS</t>
  </si>
  <si>
    <t>SAN ANDRES TERRITORIO DE PAZ Y CONVIVENCIA</t>
  </si>
  <si>
    <t>Sensibilización en Derechos Humanos  y DIH</t>
  </si>
  <si>
    <t>Garantizando los Derechos de  la Población  Desplazada y /o víctima del conflicto armado. (Decreto ley 4635 de 2011 y ley 1448 de 2011)</t>
  </si>
  <si>
    <t xml:space="preserve">Víctimas de la Violencia Intrafamiliar </t>
  </si>
  <si>
    <t>Contra la Trata de Personas</t>
  </si>
  <si>
    <t>Atención a Población Reinsertada y Desmovilizada</t>
  </si>
  <si>
    <t>Fortalecimiento de Capacidades Locales para la Gestión del Riesgo y la Adaptación al Cambio Climático</t>
  </si>
  <si>
    <t>Controlando el Riesgo y Adaptandonos al Cambio Climático</t>
  </si>
  <si>
    <t>A 2015 haber formulado y puesto en marcha un Plan Departamental de Prevención, promoción, garantía  y respeto de los  Derechos Humanos</t>
  </si>
  <si>
    <t>A 2015 haber atendido  y asistido integralmente a las víctimas del desplazamiento y/o conflicto armado interno en el Departamento. (Atención humanitaria,  auxilio funerario, salud, educación y saneamiento básico)</t>
  </si>
  <si>
    <t xml:space="preserve">A 2015 haber Diseñado e implementado el PIU  y/o plan de acción territorial para atención y reparación integral a las víctimas del conflicto armado, durante el cuatrienio  </t>
  </si>
  <si>
    <t>A 2015 haber implementado un programa anual para garantizar los derechos de las mujeres en situación de desplazamiento y/o víctimas del conflicto armado</t>
  </si>
  <si>
    <t xml:space="preserve">a 2015 haber realizado 40 talleres dirigidos a padres de familia para fortalecer el núcleo familiar </t>
  </si>
  <si>
    <t>A 2015 haber llegado con talleres, a  12  instituciones educativas para sensibilizar a los jóvenes en temas de violencia intrafamiliar, valores, proyecto de vida, resolución pacífica de conflictos.</t>
  </si>
  <si>
    <t>A 2015 haber diseñado y puesto en marcha un plan anual de sensibilización en violencia intrafamiliar dirigido a la comunidad  a través de la Red  de violencia intrafamiliar</t>
  </si>
  <si>
    <t>A 2015 haber brindado atención integral y protección a todos los miembros del núcleo familiar cuando se han vulnerado en algunos de sus derechos en el tema de violencia intrafamiliar.</t>
  </si>
  <si>
    <t>A 2015 haber formulado un plan de acción anual interinstitucional sobre los tres ejes temáticos: prevención, asistencia/ protección e investigación/judicialización,  como guía de trabajo del Comité Departamental de lucha contra la trata de personas.</t>
  </si>
  <si>
    <t>A 2105 haber formulado la Política Pública sobre atención integral en el tema de trata de personas.</t>
  </si>
  <si>
    <t xml:space="preserve">A 2015 haber prestado atención integral al 100% de personas reinsertadas y desmovilizadas </t>
  </si>
  <si>
    <t>A 2013 haber formulado y adoptado el plan departamental de Gestión Integral de Riesgo-PDGIR del Departamento con visión 2012-2026.</t>
  </si>
  <si>
    <t>A 2014 haber formulado una (1) estrategia departamental definida de gestión de riesgo, para la intervención de asentamientos humanos localizados en zonas de riesgo mitigable y no mitigable.</t>
  </si>
  <si>
    <t>A 2015 haber actualizado, formulado e implemetado dos (2) planes de emergencia y contingencia (Plan local y Plan de Salud)</t>
  </si>
  <si>
    <t>A 2015 haber formulado y/o actualizado lineamientos sectoriales de emergencia y atención de desastres (hospitales, sector turismo, instituciones educativas, servicios públicos)</t>
  </si>
  <si>
    <t>A 2015 haber diseñado e implementado anualmente, una agenda  integral de capacitación a las instituciones del CREPAD/CLOPAD en GIR y cambio climático.</t>
  </si>
  <si>
    <t>A 2013 haber implementado  una estrategia integral de comunicación e información pública sobre la GIR y la adaptación al cambio climático</t>
  </si>
  <si>
    <t>A 2015 haber gestionado la implementación de un sistema de alerta temprana  acorde con las amenazas y vulnerabilidades prioritarias del Departamento</t>
  </si>
  <si>
    <t>A 2014 haber Implementado un banco de datos histórico que recopile y documente el riesgo en el territorio insular.</t>
  </si>
  <si>
    <t xml:space="preserve">A 2014 haber elaborado un estudio técnico de riesgos en el departamento sobre amenazas </t>
  </si>
  <si>
    <t>A 2015 haber implementado un (1) módulo curricular (en GIR y cambio climático) en colegios y/o instituciones de educación locales (formal y no formal)</t>
  </si>
  <si>
    <t xml:space="preserve">A 2014 haber identificado priorizado e implementadodos (2) medidas necesarias de  adaptación al cambio climático en el Departamento </t>
  </si>
  <si>
    <t>Número de planes formulados y puestos en marcha</t>
  </si>
  <si>
    <t>Porcentaje de Población víctima del desplazamiento y/o víctimas del conflicto armado.</t>
  </si>
  <si>
    <t>Número de Planes Integrales PIU y/o Plan de acción territorial diseñados e implementados</t>
  </si>
  <si>
    <t>Número de programas implementados anualmente</t>
  </si>
  <si>
    <t>Numero de talleres realizados con padres de familia</t>
  </si>
  <si>
    <t>Número de talleres en instituciones educativas</t>
  </si>
  <si>
    <t>Plan de acción formulado y en ejecución.</t>
  </si>
  <si>
    <t>Número de personas que solicitan atención / Número de personas atendidas mediante conciliación o con medidas de protección otorgadas en la comisaría de familia</t>
  </si>
  <si>
    <t>Plan de Acción formulado</t>
  </si>
  <si>
    <t>Política Pública Formulada</t>
  </si>
  <si>
    <t>Porcentaje de personas reinsertadas y desmovilizadas atendidas</t>
  </si>
  <si>
    <t>Número de Planes formulados</t>
  </si>
  <si>
    <t>Número de estrategias formuladas</t>
  </si>
  <si>
    <t>Número de planes formulados, actualizados e implementados</t>
  </si>
  <si>
    <t>Número de lineamientos sectoriales formulados y/o actualizados</t>
  </si>
  <si>
    <t>Número de agendas diseñadas e implementadas</t>
  </si>
  <si>
    <t>Número de estrategias implementadas</t>
  </si>
  <si>
    <t>Número de sistemas de alarma temprana gestionados</t>
  </si>
  <si>
    <t>Número de bancos de datos histórico implementado y funcionando</t>
  </si>
  <si>
    <t>Número de estudios elaborados</t>
  </si>
  <si>
    <t>Número de módulos curriculares implementados</t>
  </si>
  <si>
    <t>Número de medidas desarrolladas</t>
  </si>
  <si>
    <t>GESTION INTEGRAN DE RIESGO ADAPTACION AL CAMBIO CLIMATICO</t>
  </si>
  <si>
    <t>PLANIFICAR LA GESTION INTEGRAL DE RIESGO Y LA ADAPTACION AL CAMBIO CLIMATICO</t>
  </si>
  <si>
    <t>PADRES RESPONSABLES, NIÑOS SEGUROS</t>
  </si>
  <si>
    <t>Ninguno en la Calle en Horas Nocturnas</t>
  </si>
  <si>
    <t>A 2015 haber implemetado la restricción de la circulación del 100% de niños, niñas  y adolescentes en horas nocturnas.</t>
  </si>
  <si>
    <t>Porcentaje de restricción implementada</t>
  </si>
  <si>
    <t>A 2015 haber sensibilizado al 80% de los padres cuyos hijos en edad escolar no asisten a la escuela</t>
  </si>
  <si>
    <t>Porcentaje de padres y madres sensibilizados</t>
  </si>
  <si>
    <t>VIENE DE PLANEACION</t>
  </si>
  <si>
    <t>LA JUVENTUD TAMBIEN FORMA PARTE DEL SISTEMA</t>
  </si>
  <si>
    <t>Juventud Participando</t>
  </si>
  <si>
    <t>A 2015 haber creado e implementado el Sistema Departamental de Juventud</t>
  </si>
  <si>
    <t>Sistema Departamental de juventud creado e implementado.</t>
  </si>
  <si>
    <t xml:space="preserve">A 2015 haber implementado el 100% de Plan de Acción de corto plazo de la política pública de juventud. </t>
  </si>
  <si>
    <t>Porcentaje de Plan de acción ejecutado</t>
  </si>
  <si>
    <t>A 2015 haber implementado un área física para encuentros juveniles (Centro juvenil)</t>
  </si>
  <si>
    <t>Áreas generadas (Centro juvenil)</t>
  </si>
  <si>
    <t>Juventud Orientado para el Primer Empleo</t>
  </si>
  <si>
    <t>A 2015 haber asesorado y promovido al 60% de jóvenes para la empleabilidad, el emprendimiento y la creación de empresas</t>
  </si>
  <si>
    <t>Porcentaje de jóvenes asesorados y promovidos</t>
  </si>
  <si>
    <t xml:space="preserve">A 2015 haber apoyado la gestión para la financiación de doce (12) iniciatiava de los jóvenes emprendedores </t>
  </si>
  <si>
    <t>Número de iniciativas apoyadas</t>
  </si>
  <si>
    <t>RAIZALES ORGANIZADOS Y EMPODERADOS</t>
  </si>
  <si>
    <t>Política Pública Raizal</t>
  </si>
  <si>
    <t>A 2012 haber formulado y presentado  la Política Pública para la comunidad raizal.</t>
  </si>
  <si>
    <t>Política Pública formulada</t>
  </si>
  <si>
    <t>A</t>
  </si>
  <si>
    <t>A 2015 haber realizado tres (3) campañas de sensibilización de la Política Pública</t>
  </si>
  <si>
    <t>Número de campañas realizadas</t>
  </si>
  <si>
    <t xml:space="preserve">A 2013 formular el plan de acción para la implementación de la política </t>
  </si>
  <si>
    <t>Documento formulado</t>
  </si>
  <si>
    <t xml:space="preserve">A 2015 haber ejecutado el 100% de las acciones a corto plazo del plan de acción de la política pública. </t>
  </si>
  <si>
    <t>Porcentaje de plan de acción ejecutado (corto plazo) de la Política Pública</t>
  </si>
  <si>
    <t>2'013</t>
  </si>
  <si>
    <t>Procesos Organizativos de la Comunidad Raizal</t>
  </si>
  <si>
    <t>A 2012 haber realizadoi y mantenido actualizado el inventario de las organizaciones raizales existentes en el Departamento</t>
  </si>
  <si>
    <t>Inventario elaborado</t>
  </si>
  <si>
    <t>A 2015 haber realizado 16 capacitaciones a la comunidad y a las organizaciones en las diferentes normas vigentes y temas de su interés</t>
  </si>
  <si>
    <t>Número de capacitaciones realizadas</t>
  </si>
  <si>
    <t>VIENE DE RAIZAL</t>
  </si>
  <si>
    <t>TABLERO DE CONTROL CULTURA EN EL CUATRIENIO</t>
  </si>
  <si>
    <t xml:space="preserve">Ejecutado </t>
  </si>
  <si>
    <t>Sin ejecutar</t>
  </si>
  <si>
    <t>TABLERO DE CONTROL CULTURA 2012</t>
  </si>
  <si>
    <t>TABLERO DE CONTROL CULTURA 2013</t>
  </si>
  <si>
    <t>SECRETARIA DE PLANEACION -FECHA DE CORTE DICIEMBRE 31 DEL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</si>
</sst>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23" x14ac:knownFonts="1">
    <font>
      <sz val="11"/>
      <color theme="1"/>
      <name val="Calibri"/>
      <family val="2"/>
      <scheme val="minor"/>
    </font>
    <font>
      <b/>
      <sz val="11"/>
      <name val="Arial Narrow"/>
      <family val="2"/>
    </font>
    <font>
      <sz val="8"/>
      <name val="Arial"/>
      <family val="2"/>
    </font>
    <font>
      <b/>
      <sz val="8"/>
      <name val="Arial"/>
      <family val="2"/>
    </font>
    <font>
      <sz val="11"/>
      <color theme="1"/>
      <name val="Calibri"/>
      <family val="2"/>
      <scheme val="minor"/>
    </font>
    <font>
      <sz val="11"/>
      <color theme="1"/>
      <name val="Arial Narrow"/>
      <family val="2"/>
    </font>
    <font>
      <sz val="10"/>
      <color theme="1"/>
      <name val="Arial Narrow"/>
      <family val="2"/>
    </font>
    <font>
      <b/>
      <sz val="11"/>
      <color rgb="FFFFFFFF"/>
      <name val="Arial Narrow"/>
      <family val="2"/>
    </font>
    <font>
      <sz val="36"/>
      <color theme="1"/>
      <name val="Arial Narrow"/>
      <family val="2"/>
    </font>
    <font>
      <sz val="8"/>
      <color rgb="FF000000"/>
      <name val="Arial"/>
      <family val="2"/>
    </font>
    <font>
      <sz val="8"/>
      <color theme="1"/>
      <name val="Arial"/>
      <family val="2"/>
    </font>
    <font>
      <b/>
      <sz val="12"/>
      <color theme="1"/>
      <name val="Arial Narrow"/>
      <family val="2"/>
    </font>
    <font>
      <sz val="12"/>
      <color theme="1"/>
      <name val="Arial Narrow"/>
      <family val="2"/>
    </font>
    <font>
      <sz val="16"/>
      <color theme="1"/>
      <name val="Arial Narrow"/>
      <family val="2"/>
    </font>
    <font>
      <sz val="10"/>
      <color rgb="FF000000"/>
      <name val="Arial Narrow"/>
      <family val="2"/>
    </font>
    <font>
      <sz val="8"/>
      <color indexed="8"/>
      <name val="Arial"/>
      <family val="2"/>
    </font>
    <font>
      <b/>
      <sz val="11"/>
      <color rgb="FFFA7D00"/>
      <name val="Calibri"/>
      <family val="2"/>
      <scheme val="minor"/>
    </font>
    <font>
      <sz val="9"/>
      <name val="Arial"/>
      <family val="2"/>
    </font>
    <font>
      <b/>
      <sz val="9"/>
      <color rgb="FFFF0000"/>
      <name val="Calibri"/>
      <family val="2"/>
      <scheme val="minor"/>
    </font>
    <font>
      <sz val="9"/>
      <color theme="1"/>
      <name val="Calibri"/>
      <family val="2"/>
      <scheme val="minor"/>
    </font>
    <font>
      <sz val="9"/>
      <name val="Calibri"/>
      <family val="2"/>
      <scheme val="minor"/>
    </font>
    <font>
      <sz val="10"/>
      <color theme="1"/>
      <name val="Calibri"/>
      <family val="2"/>
      <scheme val="minor"/>
    </font>
    <font>
      <b/>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A9EAF7"/>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2F2F2"/>
      </patternFill>
    </fill>
    <fill>
      <patternFill patternType="solid">
        <fgColor theme="5" tint="0.59999389629810485"/>
        <bgColor indexed="65"/>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4" fillId="0" borderId="0" applyFont="0" applyFill="0" applyBorder="0" applyAlignment="0" applyProtection="0"/>
    <xf numFmtId="0" fontId="16" fillId="7" borderId="13" applyNumberFormat="0" applyAlignment="0" applyProtection="0"/>
    <xf numFmtId="0" fontId="4" fillId="8" borderId="0" applyNumberFormat="0" applyBorder="0" applyAlignment="0" applyProtection="0"/>
  </cellStyleXfs>
  <cellXfs count="121">
    <xf numFmtId="0" fontId="0" fillId="0" borderId="0" xfId="0"/>
    <xf numFmtId="0" fontId="5" fillId="0" borderId="0" xfId="0" applyFont="1"/>
    <xf numFmtId="0" fontId="0" fillId="2" borderId="0" xfId="0" applyFill="1"/>
    <xf numFmtId="0" fontId="6" fillId="2"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0" xfId="0" applyFont="1" applyBorder="1"/>
    <xf numFmtId="9" fontId="2" fillId="2" borderId="1" xfId="1" applyFont="1" applyFill="1" applyBorder="1" applyAlignment="1">
      <alignment horizontal="center" vertical="center"/>
    </xf>
    <xf numFmtId="3" fontId="2" fillId="2"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9" fontId="2" fillId="0" borderId="1" xfId="1"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 xfId="0" applyFont="1" applyFill="1" applyBorder="1" applyAlignment="1">
      <alignment horizontal="center" vertical="justify" wrapText="1"/>
    </xf>
    <xf numFmtId="0" fontId="1" fillId="0"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protection hidden="1"/>
    </xf>
    <xf numFmtId="1" fontId="13" fillId="0" borderId="1" xfId="0" applyNumberFormat="1" applyFont="1" applyFill="1" applyBorder="1" applyAlignment="1">
      <alignment horizontal="center" vertical="center"/>
    </xf>
    <xf numFmtId="1" fontId="8" fillId="0" borderId="1" xfId="0" applyNumberFormat="1" applyFont="1" applyFill="1" applyBorder="1" applyAlignment="1" applyProtection="1">
      <alignment vertical="center"/>
      <protection hidden="1"/>
    </xf>
    <xf numFmtId="1" fontId="12" fillId="0" borderId="0" xfId="0" applyNumberFormat="1" applyFont="1" applyFill="1" applyBorder="1" applyAlignment="1">
      <alignment vertical="center"/>
    </xf>
    <xf numFmtId="1" fontId="13" fillId="0" borderId="2" xfId="0" applyNumberFormat="1" applyFont="1" applyFill="1" applyBorder="1" applyAlignment="1" applyProtection="1">
      <alignment horizontal="center" vertical="center"/>
      <protection hidden="1"/>
    </xf>
    <xf numFmtId="1" fontId="13" fillId="0" borderId="2" xfId="0" applyNumberFormat="1" applyFont="1" applyFill="1" applyBorder="1" applyAlignment="1">
      <alignment horizontal="center" vertical="center"/>
    </xf>
    <xf numFmtId="1" fontId="12" fillId="6" borderId="0" xfId="0" applyNumberFormat="1" applyFont="1" applyFill="1" applyBorder="1" applyAlignment="1">
      <alignment vertical="center"/>
    </xf>
    <xf numFmtId="0" fontId="3" fillId="2" borderId="4" xfId="0" applyFont="1" applyFill="1" applyBorder="1" applyAlignment="1">
      <alignment vertical="center" wrapText="1"/>
    </xf>
    <xf numFmtId="1" fontId="12" fillId="0" borderId="3" xfId="0" applyNumberFormat="1" applyFont="1" applyFill="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0" borderId="0" xfId="0" applyFont="1" applyFill="1"/>
    <xf numFmtId="0" fontId="10" fillId="0" borderId="1" xfId="0" applyFont="1" applyFill="1" applyBorder="1" applyAlignment="1">
      <alignment horizontal="justify" vertical="center" wrapText="1"/>
    </xf>
    <xf numFmtId="3" fontId="2" fillId="0" borderId="1" xfId="0"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9" fontId="2" fillId="2" borderId="1" xfId="1" applyFont="1" applyFill="1" applyBorder="1" applyAlignment="1" applyProtection="1">
      <alignment horizontal="center" vertical="center"/>
      <protection locked="0"/>
    </xf>
    <xf numFmtId="3" fontId="2" fillId="2" borderId="1"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wrapText="1"/>
      <protection locked="0"/>
    </xf>
    <xf numFmtId="9" fontId="2" fillId="0" borderId="1" xfId="1" applyFont="1" applyFill="1" applyBorder="1" applyAlignment="1" applyProtection="1">
      <alignment horizontal="center" vertical="center"/>
      <protection locked="0"/>
    </xf>
    <xf numFmtId="1" fontId="2" fillId="0" borderId="1" xfId="1"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1" fontId="2" fillId="2" borderId="1" xfId="1" applyNumberFormat="1"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wrapText="1"/>
      <protection locked="0"/>
    </xf>
    <xf numFmtId="3" fontId="17" fillId="0" borderId="1" xfId="1" applyNumberFormat="1" applyFont="1" applyFill="1" applyBorder="1" applyAlignment="1">
      <alignment horizontal="center" vertical="center"/>
    </xf>
    <xf numFmtId="0" fontId="18" fillId="7" borderId="16" xfId="2" applyFont="1" applyBorder="1" applyAlignment="1">
      <alignment vertical="justify" wrapText="1"/>
    </xf>
    <xf numFmtId="0" fontId="19" fillId="0" borderId="0" xfId="0" applyFont="1"/>
    <xf numFmtId="0" fontId="20" fillId="0" borderId="0" xfId="0" applyFont="1"/>
    <xf numFmtId="0" fontId="21" fillId="8" borderId="17" xfId="3" applyFont="1" applyBorder="1"/>
    <xf numFmtId="164" fontId="21" fillId="8" borderId="1" xfId="3" applyNumberFormat="1" applyFont="1" applyBorder="1" applyAlignment="1">
      <alignment vertical="center"/>
    </xf>
    <xf numFmtId="0" fontId="21" fillId="0" borderId="0" xfId="0" applyFont="1"/>
    <xf numFmtId="0" fontId="21" fillId="8" borderId="19" xfId="3" applyFont="1" applyBorder="1"/>
    <xf numFmtId="164" fontId="21" fillId="8" borderId="20" xfId="3" applyNumberFormat="1" applyFont="1" applyBorder="1"/>
    <xf numFmtId="0" fontId="22" fillId="7" borderId="16" xfId="2" applyFont="1" applyBorder="1" applyAlignment="1">
      <alignment vertical="justify" wrapText="1"/>
    </xf>
    <xf numFmtId="0" fontId="0" fillId="9" borderId="0" xfId="0" applyFill="1"/>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1" fontId="13" fillId="0" borderId="2" xfId="0" applyNumberFormat="1" applyFont="1" applyFill="1" applyBorder="1" applyAlignment="1" applyProtection="1">
      <alignment horizontal="center" vertical="center"/>
      <protection hidden="1"/>
    </xf>
    <xf numFmtId="1" fontId="13" fillId="0" borderId="4" xfId="0" applyNumberFormat="1" applyFont="1" applyFill="1" applyBorder="1" applyAlignment="1" applyProtection="1">
      <alignment horizontal="center" vertical="center"/>
      <protection hidden="1"/>
    </xf>
    <xf numFmtId="1" fontId="13" fillId="0" borderId="2"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1" fontId="8" fillId="0" borderId="2" xfId="0" applyNumberFormat="1" applyFont="1" applyFill="1" applyBorder="1" applyAlignment="1" applyProtection="1">
      <alignment horizontal="right" vertical="center"/>
      <protection hidden="1"/>
    </xf>
    <xf numFmtId="1" fontId="8" fillId="0" borderId="4" xfId="0" applyNumberFormat="1" applyFont="1" applyFill="1" applyBorder="1" applyAlignment="1" applyProtection="1">
      <alignment horizontal="right" vertical="center"/>
      <protection hidden="1"/>
    </xf>
    <xf numFmtId="1" fontId="12" fillId="6" borderId="12" xfId="0" applyNumberFormat="1"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1" fillId="4" borderId="1" xfId="0" applyFont="1" applyFill="1" applyBorder="1" applyAlignment="1">
      <alignment horizontal="center"/>
    </xf>
    <xf numFmtId="0" fontId="1"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4" borderId="2" xfId="0" applyFont="1" applyFill="1" applyBorder="1" applyAlignment="1">
      <alignment horizontal="center" vertical="justify" wrapText="1"/>
    </xf>
    <xf numFmtId="0" fontId="1" fillId="4" borderId="4" xfId="0" applyFont="1" applyFill="1" applyBorder="1" applyAlignment="1">
      <alignment horizontal="center" vertical="justify"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21" fillId="8" borderId="18" xfId="3" applyNumberFormat="1" applyFont="1" applyBorder="1" applyAlignment="1">
      <alignment horizontal="center" vertical="center"/>
    </xf>
    <xf numFmtId="164" fontId="21" fillId="8" borderId="21" xfId="3" applyNumberFormat="1" applyFont="1" applyBorder="1" applyAlignment="1">
      <alignment horizontal="center" vertical="center"/>
    </xf>
    <xf numFmtId="0" fontId="18" fillId="7" borderId="14" xfId="2" applyFont="1" applyBorder="1" applyAlignment="1">
      <alignment horizontal="center" vertical="justify" wrapText="1"/>
    </xf>
    <xf numFmtId="0" fontId="18" fillId="7" borderId="15" xfId="2" applyFont="1" applyBorder="1" applyAlignment="1">
      <alignment horizontal="center" vertical="justify" wrapText="1"/>
    </xf>
    <xf numFmtId="0" fontId="22" fillId="7" borderId="14" xfId="2" applyFont="1" applyBorder="1" applyAlignment="1">
      <alignment horizontal="center" vertical="justify" wrapText="1"/>
    </xf>
    <xf numFmtId="0" fontId="22" fillId="7" borderId="15" xfId="2" applyFont="1" applyBorder="1" applyAlignment="1">
      <alignment horizontal="center" vertical="justify" wrapText="1"/>
    </xf>
  </cellXfs>
  <cellStyles count="4">
    <cellStyle name="40% - Énfasis2" xfId="3" builtinId="35"/>
    <cellStyle name="Cálculo" xfId="2" builtinId="22"/>
    <cellStyle name="Normal" xfId="0" builtinId="0"/>
    <cellStyle name="Porcentaje" xfId="1" builtinId="5"/>
  </cellStyles>
  <dxfs count="833">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Avance físico de la Meta </a:t>
            </a:r>
            <a:r>
              <a:rPr lang="es-CO" sz="1800" b="1" i="0" baseline="0">
                <a:effectLst/>
              </a:rPr>
              <a:t>2013</a:t>
            </a:r>
            <a:endParaRPr lang="es-CO"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DESARROLLO</a:t>
            </a:r>
            <a:r>
              <a:rPr lang="es-CO" sz="1600" baseline="0"/>
              <a:t> SOCIAL</a:t>
            </a:r>
            <a:r>
              <a:rPr lang="es-CO" sz="1600"/>
              <a:t>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dLbl>
              <c:idx val="1"/>
              <c:numFmt formatCode="0.00%" sourceLinked="0"/>
              <c:spPr/>
              <c:txPr>
                <a:bodyPr/>
                <a:lstStyle/>
                <a:p>
                  <a:pPr>
                    <a:defRPr/>
                  </a:pPr>
                  <a:endParaRPr lang="es-CO"/>
                </a:p>
              </c:txPr>
              <c:dLblPos val="outEnd"/>
              <c:showLegendKey val="0"/>
              <c:showVal val="0"/>
              <c:showCatName val="1"/>
              <c:showSerName val="0"/>
              <c:showPercent val="1"/>
              <c:showBubbleSize val="0"/>
            </c:dLbl>
            <c:dLbl>
              <c:idx val="2"/>
              <c:numFmt formatCode="0.00%" sourceLinked="0"/>
              <c:spPr/>
              <c:txPr>
                <a:bodyPr/>
                <a:lstStyle/>
                <a:p>
                  <a:pPr>
                    <a:defRPr/>
                  </a:pPr>
                  <a:endParaRPr lang="es-CO"/>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Hoja1!$A$10:$A$12</c:f>
              <c:strCache>
                <c:ptCount val="3"/>
                <c:pt idx="0">
                  <c:v>TABLERO DE CONTROL CULTURA 2013</c:v>
                </c:pt>
                <c:pt idx="1">
                  <c:v>Ejecutado </c:v>
                </c:pt>
                <c:pt idx="2">
                  <c:v>Sin ejecutar</c:v>
                </c:pt>
              </c:strCache>
            </c:strRef>
          </c:cat>
          <c:val>
            <c:numRef>
              <c:f>Hoja1!$B$10:$B$12</c:f>
              <c:numCache>
                <c:formatCode>_(* #,##0_);_(* \(#,##0\);_(* "-"??_);_(@_)</c:formatCode>
                <c:ptCount val="3"/>
                <c:pt idx="1">
                  <c:v>56.198764044943822</c:v>
                </c:pt>
                <c:pt idx="2">
                  <c:v>12.801235955056178</c:v>
                </c:pt>
              </c:numCache>
            </c:numRef>
          </c:val>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Avance físico de la Meta </a:t>
            </a:r>
            <a:r>
              <a:rPr lang="es-CO" sz="1800" b="1" i="0" baseline="0">
                <a:effectLst/>
              </a:rPr>
              <a:t>2012</a:t>
            </a:r>
            <a:endParaRPr lang="es-CO"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DESARROLLO</a:t>
            </a:r>
            <a:r>
              <a:rPr lang="es-CO" sz="1600" baseline="0"/>
              <a:t> SOCIAL</a:t>
            </a:r>
            <a:endParaRPr lang="es-CO" sz="16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dLbl>
              <c:idx val="1"/>
              <c:numFmt formatCode="0.00%" sourceLinked="0"/>
              <c:spPr/>
              <c:txPr>
                <a:bodyPr/>
                <a:lstStyle/>
                <a:p>
                  <a:pPr>
                    <a:defRPr/>
                  </a:pPr>
                  <a:endParaRPr lang="es-CO"/>
                </a:p>
              </c:txPr>
              <c:dLblPos val="outEnd"/>
              <c:showLegendKey val="0"/>
              <c:showVal val="0"/>
              <c:showCatName val="1"/>
              <c:showSerName val="0"/>
              <c:showPercent val="1"/>
              <c:showBubbleSize val="0"/>
            </c:dLbl>
            <c:dLbl>
              <c:idx val="2"/>
              <c:numFmt formatCode="0.00%" sourceLinked="0"/>
              <c:spPr/>
              <c:txPr>
                <a:bodyPr/>
                <a:lstStyle/>
                <a:p>
                  <a:pPr>
                    <a:defRPr/>
                  </a:pPr>
                  <a:endParaRPr lang="es-CO"/>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Hoja1!$A$6:$A$8</c:f>
              <c:strCache>
                <c:ptCount val="3"/>
                <c:pt idx="0">
                  <c:v>TABLERO DE CONTROL CULTURA 2012</c:v>
                </c:pt>
                <c:pt idx="1">
                  <c:v>Ejecutado </c:v>
                </c:pt>
                <c:pt idx="2">
                  <c:v>Sin ejecutar</c:v>
                </c:pt>
              </c:strCache>
            </c:strRef>
          </c:cat>
          <c:val>
            <c:numRef>
              <c:f>Hoja1!$B$6:$B$8</c:f>
              <c:numCache>
                <c:formatCode>_(* #,##0_);_(* \(#,##0\);_(* "-"??_);_(@_)</c:formatCode>
                <c:ptCount val="3"/>
                <c:pt idx="1">
                  <c:v>36.33</c:v>
                </c:pt>
                <c:pt idx="2">
                  <c:v>7.6700000000000017</c:v>
                </c:pt>
              </c:numCache>
            </c:numRef>
          </c:val>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600"/>
              <a:t>Avance físico de la Meta del cuatrienio DESARROLLO</a:t>
            </a:r>
            <a:r>
              <a:rPr lang="es-CO" sz="1600" baseline="0"/>
              <a:t> SOCIAL</a:t>
            </a:r>
            <a:endParaRPr lang="es-CO" sz="16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numFmt formatCode="0.00%" sourceLinked="0"/>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Hoja1!$A$2:$A$4</c:f>
              <c:strCache>
                <c:ptCount val="3"/>
                <c:pt idx="0">
                  <c:v>TABLERO DE CONTROL CULTURA EN EL CUATRIENIO</c:v>
                </c:pt>
                <c:pt idx="1">
                  <c:v>Ejecutado </c:v>
                </c:pt>
                <c:pt idx="2">
                  <c:v>Sin ejecutar</c:v>
                </c:pt>
              </c:strCache>
            </c:strRef>
          </c:cat>
          <c:val>
            <c:numRef>
              <c:f>Hoja1!$B$2:$B$4</c:f>
              <c:numCache>
                <c:formatCode>_(* #,##0_);_(* \(#,##0\);_(* "-"??_);_(@_)</c:formatCode>
                <c:ptCount val="3"/>
                <c:pt idx="1">
                  <c:v>36.151771785496649</c:v>
                </c:pt>
                <c:pt idx="2">
                  <c:v>38.848228214503351</c:v>
                </c:pt>
              </c:numCache>
            </c:numRef>
          </c:val>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156368</xdr:colOff>
      <xdr:row>0</xdr:row>
      <xdr:rowOff>1009650</xdr:rowOff>
    </xdr:to>
    <xdr:pic>
      <xdr:nvPicPr>
        <xdr:cNvPr id="1221" name="3 Imagen" descr="F:\CapturaGob.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33975" cy="1009650"/>
        </a:xfrm>
        <a:prstGeom prst="rect">
          <a:avLst/>
        </a:prstGeom>
        <a:noFill/>
        <a:ln w="9525">
          <a:noFill/>
          <a:miter lim="800000"/>
          <a:headEnd/>
          <a:tailEnd/>
        </a:ln>
      </xdr:spPr>
    </xdr:pic>
    <xdr:clientData/>
  </xdr:twoCellAnchor>
  <xdr:twoCellAnchor>
    <xdr:from>
      <xdr:col>5</xdr:col>
      <xdr:colOff>514350</xdr:colOff>
      <xdr:row>0</xdr:row>
      <xdr:rowOff>0</xdr:rowOff>
    </xdr:from>
    <xdr:to>
      <xdr:col>24</xdr:col>
      <xdr:colOff>1447800</xdr:colOff>
      <xdr:row>0</xdr:row>
      <xdr:rowOff>1009650</xdr:rowOff>
    </xdr:to>
    <xdr:pic>
      <xdr:nvPicPr>
        <xdr:cNvPr id="1222" name="Imagen 1"/>
        <xdr:cNvPicPr>
          <a:picLocks noChangeAspect="1" noChangeArrowheads="1"/>
        </xdr:cNvPicPr>
      </xdr:nvPicPr>
      <xdr:blipFill>
        <a:blip xmlns:r="http://schemas.openxmlformats.org/officeDocument/2006/relationships" r:embed="rId2" cstate="print"/>
        <a:srcRect/>
        <a:stretch>
          <a:fillRect/>
        </a:stretch>
      </xdr:blipFill>
      <xdr:spPr bwMode="auto">
        <a:xfrm>
          <a:off x="4876800" y="0"/>
          <a:ext cx="4381500" cy="1009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16</xdr:row>
      <xdr:rowOff>180975</xdr:rowOff>
    </xdr:from>
    <xdr:to>
      <xdr:col>14</xdr:col>
      <xdr:colOff>9525</xdr:colOff>
      <xdr:row>31</xdr:row>
      <xdr:rowOff>66675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7</xdr:col>
      <xdr:colOff>0</xdr:colOff>
      <xdr:row>31</xdr:row>
      <xdr:rowOff>76200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400050</xdr:colOff>
      <xdr:row>0</xdr:row>
      <xdr:rowOff>180975</xdr:rowOff>
    </xdr:from>
    <xdr:to>
      <xdr:col>10</xdr:col>
      <xdr:colOff>400050</xdr:colOff>
      <xdr:row>15</xdr:row>
      <xdr:rowOff>66675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showRowColHeaders="0" tabSelected="1" zoomScale="110" zoomScaleNormal="110" workbookViewId="0">
      <pane ySplit="1" topLeftCell="A2" activePane="bottomLeft" state="frozen"/>
      <selection pane="bottomLeft" activeCell="A4" sqref="A4:A5"/>
    </sheetView>
  </sheetViews>
  <sheetFormatPr baseColWidth="10" defaultColWidth="0" defaultRowHeight="16.5" zeroHeight="1" x14ac:dyDescent="0.3"/>
  <cols>
    <col min="1" max="1" width="16.28515625" style="1" customWidth="1"/>
    <col min="2" max="2" width="13.42578125" style="1" customWidth="1"/>
    <col min="3" max="3" width="20.7109375" style="1" customWidth="1"/>
    <col min="4" max="4" width="15" style="1" customWidth="1"/>
    <col min="5" max="5" width="11.28515625" style="1" hidden="1" customWidth="1"/>
    <col min="6" max="6" width="9.28515625" style="1" customWidth="1"/>
    <col min="7" max="7" width="6.28515625" style="1" customWidth="1"/>
    <col min="8" max="8" width="5.28515625" style="1" customWidth="1"/>
    <col min="9" max="9" width="5.28515625" style="1" hidden="1" customWidth="1"/>
    <col min="10" max="10" width="5.28515625" style="1" customWidth="1"/>
    <col min="11" max="11" width="5.28515625" style="1" hidden="1" customWidth="1"/>
    <col min="12" max="12" width="5.140625" style="1" customWidth="1"/>
    <col min="13" max="13" width="6.28515625" style="1" customWidth="1"/>
    <col min="14" max="14" width="6.28515625" style="1" hidden="1" customWidth="1"/>
    <col min="15" max="15" width="6.28515625" style="1" customWidth="1"/>
    <col min="16" max="16" width="6.28515625" style="1" hidden="1" customWidth="1"/>
    <col min="17" max="19" width="5.140625" style="1" customWidth="1"/>
    <col min="20" max="20" width="5.140625" style="1" hidden="1" customWidth="1"/>
    <col min="21" max="23" width="5.140625" style="1" customWidth="1"/>
    <col min="24" max="24" width="5.140625" style="1" hidden="1" customWidth="1"/>
    <col min="25" max="25" width="22" style="1" customWidth="1"/>
    <col min="26" max="26" width="10.7109375" style="1" hidden="1" customWidth="1"/>
    <col min="27" max="27" width="0" style="1" hidden="1" customWidth="1"/>
    <col min="28" max="16384" width="11.42578125" style="1" hidden="1"/>
  </cols>
  <sheetData>
    <row r="1" spans="1:26" ht="80.25" customHeight="1" x14ac:dyDescent="0.3">
      <c r="A1" s="90" t="s">
        <v>3</v>
      </c>
      <c r="B1" s="91"/>
      <c r="C1" s="92"/>
      <c r="D1" s="2"/>
      <c r="E1" s="3"/>
      <c r="F1" s="96"/>
      <c r="G1" s="96"/>
      <c r="H1" s="96"/>
      <c r="I1" s="96"/>
      <c r="J1" s="96"/>
      <c r="K1" s="96"/>
      <c r="L1" s="96"/>
      <c r="M1" s="96"/>
      <c r="N1" s="96"/>
      <c r="O1" s="96"/>
      <c r="P1" s="96"/>
      <c r="Q1" s="96"/>
      <c r="R1" s="96"/>
      <c r="S1" s="96"/>
      <c r="T1" s="96"/>
      <c r="U1" s="96"/>
      <c r="V1" s="96"/>
      <c r="W1" s="96"/>
      <c r="X1" s="96"/>
      <c r="Y1" s="96"/>
    </row>
    <row r="2" spans="1:26" ht="17.25" customHeight="1" x14ac:dyDescent="0.3">
      <c r="A2" s="93" t="s">
        <v>8</v>
      </c>
      <c r="B2" s="93"/>
      <c r="C2" s="93"/>
      <c r="D2" s="93"/>
      <c r="E2" s="93"/>
      <c r="F2" s="93"/>
      <c r="G2" s="93"/>
      <c r="H2" s="93"/>
      <c r="I2" s="93"/>
      <c r="J2" s="93"/>
      <c r="K2" s="93"/>
      <c r="L2" s="93"/>
      <c r="M2" s="93"/>
      <c r="N2" s="93"/>
      <c r="O2" s="93"/>
      <c r="P2" s="93"/>
      <c r="Q2" s="93"/>
      <c r="R2" s="93"/>
      <c r="S2" s="93"/>
      <c r="T2" s="93"/>
      <c r="U2" s="93"/>
      <c r="V2" s="93"/>
      <c r="W2" s="93"/>
      <c r="X2" s="93"/>
      <c r="Y2" s="93"/>
    </row>
    <row r="3" spans="1:26" ht="16.5" customHeight="1" x14ac:dyDescent="0.3">
      <c r="A3" s="94" t="s">
        <v>197</v>
      </c>
      <c r="B3" s="94"/>
      <c r="C3" s="94"/>
      <c r="D3" s="94"/>
      <c r="E3" s="94"/>
      <c r="F3" s="95"/>
      <c r="G3" s="95"/>
      <c r="H3" s="95"/>
      <c r="I3" s="95"/>
      <c r="J3" s="95"/>
      <c r="K3" s="95"/>
      <c r="L3" s="95"/>
      <c r="M3" s="95"/>
      <c r="N3" s="95"/>
      <c r="O3" s="95"/>
      <c r="P3" s="95"/>
      <c r="Q3" s="95"/>
      <c r="R3" s="95"/>
      <c r="S3" s="95"/>
      <c r="T3" s="95"/>
      <c r="U3" s="95"/>
      <c r="V3" s="95"/>
      <c r="W3" s="95"/>
      <c r="X3" s="95"/>
      <c r="Y3" s="95"/>
    </row>
    <row r="4" spans="1:26" ht="16.5" customHeight="1" x14ac:dyDescent="0.3">
      <c r="A4" s="94" t="s">
        <v>9</v>
      </c>
      <c r="B4" s="94" t="s">
        <v>10</v>
      </c>
      <c r="C4" s="99" t="s">
        <v>0</v>
      </c>
      <c r="D4" s="99" t="s">
        <v>4</v>
      </c>
      <c r="E4" s="24"/>
      <c r="F4" s="97" t="s">
        <v>5</v>
      </c>
      <c r="G4" s="101" t="s">
        <v>1</v>
      </c>
      <c r="H4" s="102"/>
      <c r="I4" s="102"/>
      <c r="J4" s="102"/>
      <c r="K4" s="102"/>
      <c r="L4" s="102"/>
      <c r="M4" s="102"/>
      <c r="N4" s="102"/>
      <c r="O4" s="102"/>
      <c r="P4" s="102"/>
      <c r="Q4" s="102"/>
      <c r="R4" s="102"/>
      <c r="S4" s="102"/>
      <c r="T4" s="102"/>
      <c r="U4" s="102"/>
      <c r="V4" s="102"/>
      <c r="W4" s="102"/>
      <c r="X4" s="103"/>
      <c r="Y4" s="99" t="s">
        <v>2</v>
      </c>
    </row>
    <row r="5" spans="1:26" x14ac:dyDescent="0.3">
      <c r="A5" s="94"/>
      <c r="B5" s="94"/>
      <c r="C5" s="100"/>
      <c r="D5" s="100"/>
      <c r="E5" s="25"/>
      <c r="F5" s="98"/>
      <c r="G5" s="104">
        <v>2012</v>
      </c>
      <c r="H5" s="105"/>
      <c r="I5" s="105"/>
      <c r="J5" s="105"/>
      <c r="K5" s="106"/>
      <c r="L5" s="104">
        <v>2013</v>
      </c>
      <c r="M5" s="105"/>
      <c r="N5" s="105"/>
      <c r="O5" s="105"/>
      <c r="P5" s="106"/>
      <c r="Q5" s="104">
        <v>2014</v>
      </c>
      <c r="R5" s="105"/>
      <c r="S5" s="105"/>
      <c r="T5" s="106"/>
      <c r="U5" s="94">
        <v>2015</v>
      </c>
      <c r="V5" s="94"/>
      <c r="W5" s="94"/>
      <c r="X5" s="94"/>
      <c r="Y5" s="100"/>
    </row>
    <row r="6" spans="1:26" x14ac:dyDescent="0.3">
      <c r="A6" s="26"/>
      <c r="B6" s="27"/>
      <c r="C6" s="4"/>
      <c r="D6" s="4"/>
      <c r="E6" s="4"/>
      <c r="F6" s="28"/>
      <c r="G6" s="29" t="s">
        <v>6</v>
      </c>
      <c r="H6" s="17" t="s">
        <v>7</v>
      </c>
      <c r="I6" s="17"/>
      <c r="J6" s="17"/>
      <c r="K6" s="17"/>
      <c r="L6" s="29" t="s">
        <v>6</v>
      </c>
      <c r="M6" s="17" t="s">
        <v>7</v>
      </c>
      <c r="N6" s="17"/>
      <c r="O6" s="17"/>
      <c r="P6" s="17"/>
      <c r="Q6" s="29" t="s">
        <v>6</v>
      </c>
      <c r="R6" s="17" t="s">
        <v>7</v>
      </c>
      <c r="S6" s="17"/>
      <c r="T6" s="17"/>
      <c r="U6" s="29" t="s">
        <v>6</v>
      </c>
      <c r="V6" s="17" t="s">
        <v>7</v>
      </c>
      <c r="W6" s="30"/>
      <c r="X6" s="30"/>
      <c r="Y6" s="4"/>
    </row>
    <row r="7" spans="1:26" s="11" customFormat="1" ht="72.75" customHeight="1" x14ac:dyDescent="0.3">
      <c r="A7" s="109" t="s">
        <v>12</v>
      </c>
      <c r="B7" s="16" t="s">
        <v>13</v>
      </c>
      <c r="C7" s="5" t="s">
        <v>20</v>
      </c>
      <c r="D7" s="6" t="s">
        <v>59</v>
      </c>
      <c r="E7" s="7" t="s">
        <v>11</v>
      </c>
      <c r="F7" s="10">
        <v>1</v>
      </c>
      <c r="G7" s="7">
        <v>0</v>
      </c>
      <c r="H7" s="7">
        <v>0</v>
      </c>
      <c r="I7" s="59">
        <f>IF(J7="NA",0,1)</f>
        <v>0</v>
      </c>
      <c r="J7" s="31" t="str">
        <f>IF(K7="NA","NA",IF(K7&gt;100,100,K7))</f>
        <v>NA</v>
      </c>
      <c r="K7" s="32" t="str">
        <f t="shared" ref="K7" si="0">IF(G7&gt;0,(H7/G7)*100,IF(H7&gt;0,H7*100,"NA"))</f>
        <v>NA</v>
      </c>
      <c r="L7" s="7">
        <v>1</v>
      </c>
      <c r="M7" s="49">
        <v>2</v>
      </c>
      <c r="N7" s="59">
        <f>IF(O7="NA",0,1)</f>
        <v>1</v>
      </c>
      <c r="O7" s="31">
        <f>IF(P7="NA","NA",IF(P7&gt;100,100,P7))</f>
        <v>100</v>
      </c>
      <c r="P7" s="32">
        <f t="shared" ref="P7" si="1">IF(L7&gt;0,(M7/L7)*100,IF(M7&gt;0,M7*100,"NA"))</f>
        <v>200</v>
      </c>
      <c r="Q7" s="7">
        <v>1</v>
      </c>
      <c r="R7" s="9">
        <v>0</v>
      </c>
      <c r="S7" s="31">
        <f>IF(T7="NA","NA",IF(T7&gt;100,100,T7))</f>
        <v>0</v>
      </c>
      <c r="T7" s="32">
        <f t="shared" ref="T7" si="2">IF(Q7&gt;0,(R7/Q7)*100,IF(R7&gt;0,R7*100,"NA"))</f>
        <v>0</v>
      </c>
      <c r="U7" s="7">
        <v>1</v>
      </c>
      <c r="V7" s="9">
        <v>0</v>
      </c>
      <c r="W7" s="31">
        <f>IF(X7="NA","NA",IF(X7&gt;100,100,X7))</f>
        <v>0</v>
      </c>
      <c r="X7" s="32">
        <f t="shared" ref="X7" si="3">IF(U7&gt;0,(V7/U7)*100,IF(V7&gt;0,V7*100,"NA"))</f>
        <v>0</v>
      </c>
      <c r="Y7" s="33">
        <f>IF(Z7&gt;100,100,Z7)</f>
        <v>66.666666666666657</v>
      </c>
      <c r="Z7" s="37">
        <f>IF(E7="a",(H7+M7+R7+V7)/(G7+L7+Q7+U7)*100,IF(E7=2015,(V7/F7)*100,IF(E7=2014,(R7/F7)*100,IF(E7=2013,(M7/F7)*100,IF(E7=2012,(H7/F7)*100,0)))))</f>
        <v>66.666666666666657</v>
      </c>
    </row>
    <row r="8" spans="1:26" ht="101.25" customHeight="1" x14ac:dyDescent="0.3">
      <c r="A8" s="110"/>
      <c r="B8" s="109" t="s">
        <v>14</v>
      </c>
      <c r="C8" s="8" t="s">
        <v>21</v>
      </c>
      <c r="D8" s="6" t="s">
        <v>60</v>
      </c>
      <c r="E8" s="7" t="s">
        <v>11</v>
      </c>
      <c r="F8" s="18">
        <v>1</v>
      </c>
      <c r="G8" s="7">
        <v>0</v>
      </c>
      <c r="H8" s="7">
        <v>0</v>
      </c>
      <c r="I8" s="59">
        <f t="shared" ref="I8:I71" si="4">IF(J8="NA",0,1)</f>
        <v>0</v>
      </c>
      <c r="J8" s="31" t="str">
        <f t="shared" ref="J8:J56" si="5">IF(K8="NA","NA",IF(K8&gt;100,100,K8))</f>
        <v>NA</v>
      </c>
      <c r="K8" s="32" t="str">
        <f t="shared" ref="K8:K56" si="6">IF(G8&gt;0,(H8/G8)*100,IF(H8&gt;0,H8*100,"NA"))</f>
        <v>NA</v>
      </c>
      <c r="L8" s="7">
        <v>0</v>
      </c>
      <c r="M8" s="49">
        <v>100</v>
      </c>
      <c r="N8" s="59">
        <f t="shared" ref="N8:N71" si="7">IF(O8="NA",0,1)</f>
        <v>1</v>
      </c>
      <c r="O8" s="31">
        <f t="shared" ref="O8:O56" si="8">IF(P8="NA","NA",IF(P8&gt;100,100,P8))</f>
        <v>100</v>
      </c>
      <c r="P8" s="32">
        <f t="shared" ref="P8:P56" si="9">IF(L8&gt;0,(M8/L8)*100,IF(M8&gt;0,M8*100,"NA"))</f>
        <v>10000</v>
      </c>
      <c r="Q8" s="7">
        <v>1</v>
      </c>
      <c r="R8" s="9">
        <v>0</v>
      </c>
      <c r="S8" s="31">
        <f t="shared" ref="S8:S56" si="10">IF(T8="NA","NA",IF(T8&gt;100,100,T8))</f>
        <v>0</v>
      </c>
      <c r="T8" s="32">
        <f t="shared" ref="T8:T56" si="11">IF(Q8&gt;0,(R8/Q8)*100,IF(R8&gt;0,R8*100,"NA"))</f>
        <v>0</v>
      </c>
      <c r="U8" s="7">
        <v>1</v>
      </c>
      <c r="V8" s="9">
        <v>0</v>
      </c>
      <c r="W8" s="31">
        <f t="shared" ref="W8:W56" si="12">IF(X8="NA","NA",IF(X8&gt;100,100,X8))</f>
        <v>0</v>
      </c>
      <c r="X8" s="32">
        <f t="shared" ref="X8:X11" si="13">IF(U8&gt;0,(V8/U8)*100,IF(V8&gt;0,V8*100,"NA"))</f>
        <v>0</v>
      </c>
      <c r="Y8" s="33">
        <f t="shared" ref="Y8:Y56" si="14">IF(Z8&gt;100,100,Z8)</f>
        <v>100</v>
      </c>
      <c r="Z8" s="37">
        <f>IF(E8="a",(H8+M8+R8+V8)/(G8+L8+Q8+U8)*100,IF(E8=2015,(V8/F8)*100,IF(E8=2014,(R8/F8)*100,IF(E8=2013,(M8/F8)*100,IF(E8=2012,(H8/F8)*100,0)))))</f>
        <v>5000</v>
      </c>
    </row>
    <row r="9" spans="1:26" s="46" customFormat="1" ht="70.5" customHeight="1" x14ac:dyDescent="0.3">
      <c r="A9" s="110"/>
      <c r="B9" s="110"/>
      <c r="C9" s="47" t="s">
        <v>22</v>
      </c>
      <c r="D9" s="10" t="s">
        <v>61</v>
      </c>
      <c r="E9" s="9">
        <v>2013</v>
      </c>
      <c r="F9" s="18">
        <v>5</v>
      </c>
      <c r="G9" s="9">
        <v>1</v>
      </c>
      <c r="H9" s="9">
        <v>0</v>
      </c>
      <c r="I9" s="59">
        <f t="shared" si="4"/>
        <v>1</v>
      </c>
      <c r="J9" s="31">
        <f t="shared" si="5"/>
        <v>0</v>
      </c>
      <c r="K9" s="32">
        <f t="shared" si="6"/>
        <v>0</v>
      </c>
      <c r="L9" s="9">
        <v>2</v>
      </c>
      <c r="M9" s="50">
        <v>2</v>
      </c>
      <c r="N9" s="59">
        <f t="shared" si="7"/>
        <v>1</v>
      </c>
      <c r="O9" s="31">
        <f t="shared" si="8"/>
        <v>100</v>
      </c>
      <c r="P9" s="32">
        <f t="shared" si="9"/>
        <v>100</v>
      </c>
      <c r="Q9" s="9">
        <v>3</v>
      </c>
      <c r="R9" s="9">
        <v>0</v>
      </c>
      <c r="S9" s="31">
        <f t="shared" si="10"/>
        <v>0</v>
      </c>
      <c r="T9" s="32">
        <f t="shared" si="11"/>
        <v>0</v>
      </c>
      <c r="U9" s="9">
        <v>5</v>
      </c>
      <c r="V9" s="9">
        <v>0</v>
      </c>
      <c r="W9" s="31">
        <f t="shared" si="12"/>
        <v>0</v>
      </c>
      <c r="X9" s="32">
        <f t="shared" si="13"/>
        <v>0</v>
      </c>
      <c r="Y9" s="33">
        <f t="shared" si="14"/>
        <v>40</v>
      </c>
      <c r="Z9" s="34">
        <f t="shared" ref="Z9:Z10" si="15">IF(E9="a",(H9+M9+R9+V9)/F9*100,IF(E9=2015,(V9/F9)*100,IF(E9=2014,(R9/F9)*100,IF(E9=2013,(M9/F9)*100,IF(E9=2012,(H9/F9)*100,0)))))</f>
        <v>40</v>
      </c>
    </row>
    <row r="10" spans="1:26" ht="105" customHeight="1" x14ac:dyDescent="0.3">
      <c r="A10" s="110"/>
      <c r="B10" s="110"/>
      <c r="C10" s="8" t="s">
        <v>23</v>
      </c>
      <c r="D10" s="6" t="s">
        <v>62</v>
      </c>
      <c r="E10" s="7" t="s">
        <v>11</v>
      </c>
      <c r="F10" s="18">
        <v>20</v>
      </c>
      <c r="G10" s="7">
        <v>5</v>
      </c>
      <c r="H10" s="7">
        <v>5</v>
      </c>
      <c r="I10" s="59">
        <f t="shared" si="4"/>
        <v>1</v>
      </c>
      <c r="J10" s="31">
        <f t="shared" si="5"/>
        <v>100</v>
      </c>
      <c r="K10" s="32">
        <f t="shared" si="6"/>
        <v>100</v>
      </c>
      <c r="L10" s="7">
        <v>5</v>
      </c>
      <c r="M10" s="49">
        <v>5</v>
      </c>
      <c r="N10" s="59">
        <f t="shared" si="7"/>
        <v>1</v>
      </c>
      <c r="O10" s="31">
        <f t="shared" si="8"/>
        <v>100</v>
      </c>
      <c r="P10" s="32">
        <f t="shared" si="9"/>
        <v>100</v>
      </c>
      <c r="Q10" s="7">
        <v>5</v>
      </c>
      <c r="R10" s="9">
        <v>0</v>
      </c>
      <c r="S10" s="31">
        <f t="shared" si="10"/>
        <v>0</v>
      </c>
      <c r="T10" s="32">
        <f t="shared" si="11"/>
        <v>0</v>
      </c>
      <c r="U10" s="7">
        <v>5</v>
      </c>
      <c r="V10" s="9">
        <v>0</v>
      </c>
      <c r="W10" s="31">
        <f t="shared" si="12"/>
        <v>0</v>
      </c>
      <c r="X10" s="32">
        <f t="shared" si="13"/>
        <v>0</v>
      </c>
      <c r="Y10" s="33">
        <f t="shared" si="14"/>
        <v>50</v>
      </c>
      <c r="Z10" s="34">
        <f t="shared" si="15"/>
        <v>50</v>
      </c>
    </row>
    <row r="11" spans="1:26" ht="78.75" x14ac:dyDescent="0.3">
      <c r="A11" s="110"/>
      <c r="B11" s="110"/>
      <c r="C11" s="8" t="s">
        <v>24</v>
      </c>
      <c r="D11" s="6" t="s">
        <v>63</v>
      </c>
      <c r="E11" s="7" t="s">
        <v>11</v>
      </c>
      <c r="F11" s="19">
        <v>1</v>
      </c>
      <c r="G11" s="12">
        <v>1</v>
      </c>
      <c r="H11" s="12">
        <v>1</v>
      </c>
      <c r="I11" s="59">
        <f t="shared" si="4"/>
        <v>1</v>
      </c>
      <c r="J11" s="31">
        <f t="shared" si="5"/>
        <v>100</v>
      </c>
      <c r="K11" s="32">
        <f t="shared" si="6"/>
        <v>100</v>
      </c>
      <c r="L11" s="12">
        <v>1</v>
      </c>
      <c r="M11" s="51">
        <v>0.81</v>
      </c>
      <c r="N11" s="59">
        <f t="shared" si="7"/>
        <v>1</v>
      </c>
      <c r="O11" s="31">
        <f t="shared" si="8"/>
        <v>81</v>
      </c>
      <c r="P11" s="32">
        <f t="shared" si="9"/>
        <v>81</v>
      </c>
      <c r="Q11" s="12">
        <v>1</v>
      </c>
      <c r="R11" s="9">
        <v>0</v>
      </c>
      <c r="S11" s="31">
        <f t="shared" si="10"/>
        <v>0</v>
      </c>
      <c r="T11" s="32">
        <f t="shared" si="11"/>
        <v>0</v>
      </c>
      <c r="U11" s="12">
        <v>1</v>
      </c>
      <c r="V11" s="9">
        <v>0</v>
      </c>
      <c r="W11" s="31">
        <f t="shared" si="12"/>
        <v>0</v>
      </c>
      <c r="X11" s="32">
        <f t="shared" si="13"/>
        <v>0</v>
      </c>
      <c r="Y11" s="33">
        <f t="shared" si="14"/>
        <v>45.25</v>
      </c>
      <c r="Z11" s="37">
        <f>IF(E11="a",(H11+M11+R11+V11)/(G11+L11+Q11+U11)*100,IF(E11=2015,(V11/F11)*100,IF(E11=2014,(R11/F11)*100,IF(E11=2013,(M11/F11)*100,IF(E11=2012,(H11/F11)*100,0)))))</f>
        <v>45.25</v>
      </c>
    </row>
    <row r="12" spans="1:26" ht="90" x14ac:dyDescent="0.3">
      <c r="A12" s="110"/>
      <c r="B12" s="110"/>
      <c r="C12" s="8" t="s">
        <v>25</v>
      </c>
      <c r="D12" s="6" t="s">
        <v>64</v>
      </c>
      <c r="E12" s="7" t="s">
        <v>11</v>
      </c>
      <c r="F12" s="18">
        <v>2</v>
      </c>
      <c r="G12" s="7">
        <v>0</v>
      </c>
      <c r="H12" s="7">
        <v>0</v>
      </c>
      <c r="I12" s="59">
        <f t="shared" si="4"/>
        <v>0</v>
      </c>
      <c r="J12" s="31" t="str">
        <f t="shared" si="5"/>
        <v>NA</v>
      </c>
      <c r="K12" s="32" t="str">
        <f t="shared" si="6"/>
        <v>NA</v>
      </c>
      <c r="L12" s="7">
        <v>1</v>
      </c>
      <c r="M12" s="49">
        <v>1</v>
      </c>
      <c r="N12" s="59">
        <f t="shared" si="7"/>
        <v>1</v>
      </c>
      <c r="O12" s="31">
        <f t="shared" si="8"/>
        <v>100</v>
      </c>
      <c r="P12" s="32">
        <f t="shared" si="9"/>
        <v>100</v>
      </c>
      <c r="Q12" s="7">
        <v>1</v>
      </c>
      <c r="R12" s="9">
        <v>0</v>
      </c>
      <c r="S12" s="31">
        <f t="shared" si="10"/>
        <v>0</v>
      </c>
      <c r="T12" s="32">
        <f t="shared" si="11"/>
        <v>0</v>
      </c>
      <c r="U12" s="7">
        <v>0</v>
      </c>
      <c r="V12" s="9">
        <v>0</v>
      </c>
      <c r="W12" s="31" t="str">
        <f t="shared" si="12"/>
        <v>NA</v>
      </c>
      <c r="X12" s="32" t="str">
        <f t="shared" ref="X12:X24" si="16">IF(U12&gt;0,(V12/U12)*100,IF(V12&gt;0,V12*100,"NA"))</f>
        <v>NA</v>
      </c>
      <c r="Y12" s="33">
        <f t="shared" si="14"/>
        <v>50</v>
      </c>
      <c r="Z12" s="34">
        <f t="shared" ref="Z12:Z24" si="17">IF(E12="a",(H12+M12+R12+V12)/F12*100,IF(E12=2015,(V12/F12)*100,IF(E12=2014,(R12/F12)*100,IF(E12=2013,(M12/F12)*100,IF(E12=2012,(H12/F12)*100,0)))))</f>
        <v>50</v>
      </c>
    </row>
    <row r="13" spans="1:26" ht="90" customHeight="1" x14ac:dyDescent="0.3">
      <c r="A13" s="110"/>
      <c r="B13" s="110"/>
      <c r="C13" s="8" t="s">
        <v>26</v>
      </c>
      <c r="D13" s="6" t="s">
        <v>65</v>
      </c>
      <c r="E13" s="7" t="s">
        <v>11</v>
      </c>
      <c r="F13" s="18">
        <v>200</v>
      </c>
      <c r="G13" s="7">
        <v>30</v>
      </c>
      <c r="H13" s="7">
        <v>30</v>
      </c>
      <c r="I13" s="59">
        <f t="shared" si="4"/>
        <v>1</v>
      </c>
      <c r="J13" s="31">
        <f t="shared" si="5"/>
        <v>100</v>
      </c>
      <c r="K13" s="32">
        <f t="shared" si="6"/>
        <v>100</v>
      </c>
      <c r="L13" s="7">
        <v>70</v>
      </c>
      <c r="M13" s="49">
        <v>100</v>
      </c>
      <c r="N13" s="59">
        <f t="shared" si="7"/>
        <v>1</v>
      </c>
      <c r="O13" s="31">
        <f t="shared" si="8"/>
        <v>100</v>
      </c>
      <c r="P13" s="32">
        <f t="shared" si="9"/>
        <v>142.85714285714286</v>
      </c>
      <c r="Q13" s="7">
        <v>80</v>
      </c>
      <c r="R13" s="9">
        <v>0</v>
      </c>
      <c r="S13" s="31">
        <f t="shared" si="10"/>
        <v>0</v>
      </c>
      <c r="T13" s="32">
        <f t="shared" si="11"/>
        <v>0</v>
      </c>
      <c r="U13" s="7">
        <v>20</v>
      </c>
      <c r="V13" s="9">
        <v>0</v>
      </c>
      <c r="W13" s="31">
        <f t="shared" si="12"/>
        <v>0</v>
      </c>
      <c r="X13" s="32">
        <f t="shared" si="16"/>
        <v>0</v>
      </c>
      <c r="Y13" s="33">
        <f t="shared" si="14"/>
        <v>65</v>
      </c>
      <c r="Z13" s="34">
        <f t="shared" si="17"/>
        <v>65</v>
      </c>
    </row>
    <row r="14" spans="1:26" ht="45.75" x14ac:dyDescent="0.3">
      <c r="A14" s="110"/>
      <c r="B14" s="111"/>
      <c r="C14" s="8" t="s">
        <v>27</v>
      </c>
      <c r="D14" s="6" t="s">
        <v>66</v>
      </c>
      <c r="E14" s="7" t="s">
        <v>11</v>
      </c>
      <c r="F14" s="18">
        <v>1</v>
      </c>
      <c r="G14" s="7">
        <v>0</v>
      </c>
      <c r="H14" s="7">
        <v>0</v>
      </c>
      <c r="I14" s="59">
        <f t="shared" si="4"/>
        <v>0</v>
      </c>
      <c r="J14" s="31" t="str">
        <f t="shared" si="5"/>
        <v>NA</v>
      </c>
      <c r="K14" s="32" t="str">
        <f t="shared" si="6"/>
        <v>NA</v>
      </c>
      <c r="L14" s="7">
        <v>0</v>
      </c>
      <c r="M14" s="49">
        <v>40</v>
      </c>
      <c r="N14" s="59">
        <f t="shared" si="7"/>
        <v>1</v>
      </c>
      <c r="O14" s="31">
        <f t="shared" si="8"/>
        <v>100</v>
      </c>
      <c r="P14" s="32">
        <f t="shared" si="9"/>
        <v>4000</v>
      </c>
      <c r="Q14" s="7">
        <v>1</v>
      </c>
      <c r="R14" s="9">
        <v>0</v>
      </c>
      <c r="S14" s="31">
        <f t="shared" si="10"/>
        <v>0</v>
      </c>
      <c r="T14" s="32">
        <f t="shared" si="11"/>
        <v>0</v>
      </c>
      <c r="U14" s="7">
        <v>1</v>
      </c>
      <c r="V14" s="9">
        <v>0</v>
      </c>
      <c r="W14" s="31">
        <f t="shared" si="12"/>
        <v>0</v>
      </c>
      <c r="X14" s="32">
        <f t="shared" si="16"/>
        <v>0</v>
      </c>
      <c r="Y14" s="33">
        <f t="shared" si="14"/>
        <v>100</v>
      </c>
      <c r="Z14" s="37">
        <f>IF(E14="a",(H14+M14+R14+V14)/(G14+L14+Q14+U14)*100,IF(E14=2015,(V14/F14)*100,IF(E14=2014,(R14/F14)*100,IF(E14=2013,(M14/F14)*100,IF(E14=2012,(H14/F14)*100,0)))))</f>
        <v>2000</v>
      </c>
    </row>
    <row r="15" spans="1:26" ht="67.5" customHeight="1" x14ac:dyDescent="0.3">
      <c r="A15" s="110"/>
      <c r="B15" s="109" t="s">
        <v>15</v>
      </c>
      <c r="C15" s="5" t="s">
        <v>28</v>
      </c>
      <c r="D15" s="6" t="s">
        <v>67</v>
      </c>
      <c r="E15" s="7" t="s">
        <v>11</v>
      </c>
      <c r="F15" s="10">
        <v>1</v>
      </c>
      <c r="G15" s="7">
        <v>0</v>
      </c>
      <c r="H15" s="7">
        <v>0</v>
      </c>
      <c r="I15" s="59">
        <f t="shared" si="4"/>
        <v>0</v>
      </c>
      <c r="J15" s="31" t="str">
        <f t="shared" si="5"/>
        <v>NA</v>
      </c>
      <c r="K15" s="32" t="str">
        <f t="shared" si="6"/>
        <v>NA</v>
      </c>
      <c r="L15" s="7">
        <v>0</v>
      </c>
      <c r="M15" s="49">
        <v>1</v>
      </c>
      <c r="N15" s="59">
        <f t="shared" si="7"/>
        <v>1</v>
      </c>
      <c r="O15" s="31">
        <f t="shared" si="8"/>
        <v>100</v>
      </c>
      <c r="P15" s="32">
        <f t="shared" si="9"/>
        <v>100</v>
      </c>
      <c r="Q15" s="7">
        <v>1</v>
      </c>
      <c r="R15" s="9">
        <v>0</v>
      </c>
      <c r="S15" s="31">
        <f t="shared" si="10"/>
        <v>0</v>
      </c>
      <c r="T15" s="32">
        <f t="shared" si="11"/>
        <v>0</v>
      </c>
      <c r="U15" s="7">
        <v>1</v>
      </c>
      <c r="V15" s="9">
        <v>0</v>
      </c>
      <c r="W15" s="31">
        <f t="shared" si="12"/>
        <v>0</v>
      </c>
      <c r="X15" s="32">
        <f t="shared" si="16"/>
        <v>0</v>
      </c>
      <c r="Y15" s="33">
        <f t="shared" si="14"/>
        <v>50</v>
      </c>
      <c r="Z15" s="37">
        <f>IF(E15="a",(H15+M15+R15+V15)/(G15+L15+Q15+U15)*100,IF(E15=2015,(V15/F15)*100,IF(E15=2014,(R15/F15)*100,IF(E15=2013,(M15/F15)*100,IF(E15=2012,(H15/F15)*100,0)))))</f>
        <v>50</v>
      </c>
    </row>
    <row r="16" spans="1:26" ht="56.25" x14ac:dyDescent="0.3">
      <c r="A16" s="110"/>
      <c r="B16" s="110"/>
      <c r="C16" s="5" t="s">
        <v>29</v>
      </c>
      <c r="D16" s="6" t="s">
        <v>68</v>
      </c>
      <c r="E16" s="7" t="s">
        <v>11</v>
      </c>
      <c r="F16" s="10">
        <v>1</v>
      </c>
      <c r="G16" s="7">
        <v>0</v>
      </c>
      <c r="H16" s="7">
        <v>0</v>
      </c>
      <c r="I16" s="59">
        <f t="shared" si="4"/>
        <v>0</v>
      </c>
      <c r="J16" s="31" t="str">
        <f t="shared" si="5"/>
        <v>NA</v>
      </c>
      <c r="K16" s="32" t="str">
        <f t="shared" si="6"/>
        <v>NA</v>
      </c>
      <c r="L16" s="7">
        <v>1</v>
      </c>
      <c r="M16" s="49">
        <v>3</v>
      </c>
      <c r="N16" s="59">
        <f t="shared" si="7"/>
        <v>1</v>
      </c>
      <c r="O16" s="31">
        <f t="shared" si="8"/>
        <v>100</v>
      </c>
      <c r="P16" s="32">
        <f t="shared" si="9"/>
        <v>300</v>
      </c>
      <c r="Q16" s="7">
        <v>1</v>
      </c>
      <c r="R16" s="9">
        <v>0</v>
      </c>
      <c r="S16" s="31">
        <f t="shared" si="10"/>
        <v>0</v>
      </c>
      <c r="T16" s="32">
        <f t="shared" si="11"/>
        <v>0</v>
      </c>
      <c r="U16" s="7">
        <v>1</v>
      </c>
      <c r="V16" s="9">
        <v>0</v>
      </c>
      <c r="W16" s="31">
        <f t="shared" si="12"/>
        <v>0</v>
      </c>
      <c r="X16" s="32">
        <f t="shared" si="16"/>
        <v>0</v>
      </c>
      <c r="Y16" s="33">
        <f t="shared" si="14"/>
        <v>100</v>
      </c>
      <c r="Z16" s="37">
        <f>IF(E16="a",(H16+M16+R16+V16)/(G16+L16+Q16+U16)*100,IF(E16=2015,(V16/F16)*100,IF(E16=2014,(R16/F16)*100,IF(E16=2013,(M16/F16)*100,IF(E16=2012,(H16/F16)*100,0)))))</f>
        <v>100</v>
      </c>
    </row>
    <row r="17" spans="1:26" ht="45.75" x14ac:dyDescent="0.3">
      <c r="A17" s="110"/>
      <c r="B17" s="110"/>
      <c r="C17" s="5" t="s">
        <v>30</v>
      </c>
      <c r="D17" s="6" t="s">
        <v>70</v>
      </c>
      <c r="E17" s="7" t="s">
        <v>11</v>
      </c>
      <c r="F17" s="10">
        <v>1</v>
      </c>
      <c r="G17" s="7">
        <v>0</v>
      </c>
      <c r="H17" s="7">
        <v>0</v>
      </c>
      <c r="I17" s="59">
        <f t="shared" si="4"/>
        <v>0</v>
      </c>
      <c r="J17" s="31" t="str">
        <f t="shared" si="5"/>
        <v>NA</v>
      </c>
      <c r="K17" s="32" t="str">
        <f t="shared" si="6"/>
        <v>NA</v>
      </c>
      <c r="L17" s="7">
        <v>1</v>
      </c>
      <c r="M17" s="49">
        <v>9</v>
      </c>
      <c r="N17" s="59">
        <f t="shared" si="7"/>
        <v>1</v>
      </c>
      <c r="O17" s="31">
        <f t="shared" si="8"/>
        <v>100</v>
      </c>
      <c r="P17" s="32">
        <f t="shared" si="9"/>
        <v>900</v>
      </c>
      <c r="Q17" s="7">
        <v>1</v>
      </c>
      <c r="R17" s="9">
        <v>0</v>
      </c>
      <c r="S17" s="31">
        <f t="shared" si="10"/>
        <v>0</v>
      </c>
      <c r="T17" s="32">
        <f t="shared" si="11"/>
        <v>0</v>
      </c>
      <c r="U17" s="7">
        <v>1</v>
      </c>
      <c r="V17" s="9">
        <v>0</v>
      </c>
      <c r="W17" s="31">
        <f t="shared" si="12"/>
        <v>0</v>
      </c>
      <c r="X17" s="32">
        <f t="shared" si="16"/>
        <v>0</v>
      </c>
      <c r="Y17" s="33">
        <f t="shared" si="14"/>
        <v>100</v>
      </c>
      <c r="Z17" s="37">
        <f>IF(E17="a",(H17+M17+R17+V17)/(G17+L17+Q17+U17)*100,IF(E17=2015,(V17/F17)*100,IF(E17=2014,(R17/F17)*100,IF(E17=2013,(M17/F17)*100,IF(E17=2012,(H17/F17)*100,0)))))</f>
        <v>300</v>
      </c>
    </row>
    <row r="18" spans="1:26" ht="96" customHeight="1" x14ac:dyDescent="0.3">
      <c r="A18" s="110"/>
      <c r="B18" s="110"/>
      <c r="C18" s="5" t="s">
        <v>31</v>
      </c>
      <c r="D18" s="6" t="s">
        <v>69</v>
      </c>
      <c r="E18" s="7" t="s">
        <v>11</v>
      </c>
      <c r="F18" s="10">
        <v>1</v>
      </c>
      <c r="G18" s="7">
        <v>0</v>
      </c>
      <c r="H18" s="7">
        <v>0</v>
      </c>
      <c r="I18" s="59">
        <f t="shared" si="4"/>
        <v>0</v>
      </c>
      <c r="J18" s="31" t="str">
        <f t="shared" si="5"/>
        <v>NA</v>
      </c>
      <c r="K18" s="32" t="str">
        <f t="shared" si="6"/>
        <v>NA</v>
      </c>
      <c r="L18" s="7">
        <v>0</v>
      </c>
      <c r="M18" s="49">
        <v>1</v>
      </c>
      <c r="N18" s="59">
        <f t="shared" si="7"/>
        <v>1</v>
      </c>
      <c r="O18" s="31">
        <f t="shared" si="8"/>
        <v>100</v>
      </c>
      <c r="P18" s="32">
        <f t="shared" si="9"/>
        <v>100</v>
      </c>
      <c r="Q18" s="7">
        <v>1</v>
      </c>
      <c r="R18" s="9">
        <v>0</v>
      </c>
      <c r="S18" s="31">
        <f t="shared" si="10"/>
        <v>0</v>
      </c>
      <c r="T18" s="32">
        <f t="shared" si="11"/>
        <v>0</v>
      </c>
      <c r="U18" s="7">
        <v>1</v>
      </c>
      <c r="V18" s="9">
        <v>0</v>
      </c>
      <c r="W18" s="31">
        <f t="shared" si="12"/>
        <v>0</v>
      </c>
      <c r="X18" s="32">
        <f t="shared" si="16"/>
        <v>0</v>
      </c>
      <c r="Y18" s="33">
        <f t="shared" si="14"/>
        <v>50</v>
      </c>
      <c r="Z18" s="37">
        <f>IF(E18="a",(H18+M18+R18+V18)/(G18+L18+Q18+U18)*100,IF(E18=2015,(V18/F18)*100,IF(E18=2014,(R18/F18)*100,IF(E18=2013,(M18/F18)*100,IF(E18=2012,(H18/F18)*100,0)))))</f>
        <v>50</v>
      </c>
    </row>
    <row r="19" spans="1:26" ht="78.75" x14ac:dyDescent="0.3">
      <c r="A19" s="110"/>
      <c r="B19" s="111"/>
      <c r="C19" s="5" t="s">
        <v>32</v>
      </c>
      <c r="D19" s="6" t="s">
        <v>71</v>
      </c>
      <c r="E19" s="7" t="s">
        <v>11</v>
      </c>
      <c r="F19" s="10">
        <v>20</v>
      </c>
      <c r="G19" s="7">
        <v>3</v>
      </c>
      <c r="H19" s="7">
        <v>3</v>
      </c>
      <c r="I19" s="59">
        <f t="shared" si="4"/>
        <v>1</v>
      </c>
      <c r="J19" s="31">
        <f t="shared" si="5"/>
        <v>100</v>
      </c>
      <c r="K19" s="32">
        <f t="shared" si="6"/>
        <v>100</v>
      </c>
      <c r="L19" s="7">
        <v>7</v>
      </c>
      <c r="M19" s="49">
        <v>9</v>
      </c>
      <c r="N19" s="59">
        <f t="shared" si="7"/>
        <v>1</v>
      </c>
      <c r="O19" s="31">
        <f t="shared" si="8"/>
        <v>100</v>
      </c>
      <c r="P19" s="32">
        <f t="shared" si="9"/>
        <v>128.57142857142858</v>
      </c>
      <c r="Q19" s="7">
        <v>5</v>
      </c>
      <c r="R19" s="9">
        <v>0</v>
      </c>
      <c r="S19" s="31">
        <f t="shared" si="10"/>
        <v>0</v>
      </c>
      <c r="T19" s="32">
        <f t="shared" si="11"/>
        <v>0</v>
      </c>
      <c r="U19" s="7">
        <v>5</v>
      </c>
      <c r="V19" s="9">
        <v>0</v>
      </c>
      <c r="W19" s="31">
        <f t="shared" si="12"/>
        <v>0</v>
      </c>
      <c r="X19" s="32">
        <f t="shared" si="16"/>
        <v>0</v>
      </c>
      <c r="Y19" s="33">
        <f t="shared" si="14"/>
        <v>60</v>
      </c>
      <c r="Z19" s="34">
        <f t="shared" si="17"/>
        <v>60</v>
      </c>
    </row>
    <row r="20" spans="1:26" ht="78.75" customHeight="1" x14ac:dyDescent="0.3">
      <c r="A20" s="110"/>
      <c r="B20" s="109" t="s">
        <v>16</v>
      </c>
      <c r="C20" s="5" t="s">
        <v>33</v>
      </c>
      <c r="D20" s="6" t="s">
        <v>72</v>
      </c>
      <c r="E20" s="7" t="s">
        <v>11</v>
      </c>
      <c r="F20" s="10">
        <v>4</v>
      </c>
      <c r="G20" s="7">
        <v>1</v>
      </c>
      <c r="H20" s="7">
        <v>1</v>
      </c>
      <c r="I20" s="59">
        <f t="shared" si="4"/>
        <v>1</v>
      </c>
      <c r="J20" s="31">
        <f t="shared" si="5"/>
        <v>100</v>
      </c>
      <c r="K20" s="32">
        <f t="shared" si="6"/>
        <v>100</v>
      </c>
      <c r="L20" s="7">
        <v>1</v>
      </c>
      <c r="M20" s="49">
        <v>1</v>
      </c>
      <c r="N20" s="59">
        <f t="shared" si="7"/>
        <v>1</v>
      </c>
      <c r="O20" s="31">
        <f t="shared" si="8"/>
        <v>100</v>
      </c>
      <c r="P20" s="32">
        <f t="shared" si="9"/>
        <v>100</v>
      </c>
      <c r="Q20" s="7">
        <v>1</v>
      </c>
      <c r="R20" s="9">
        <v>0</v>
      </c>
      <c r="S20" s="31">
        <f t="shared" si="10"/>
        <v>0</v>
      </c>
      <c r="T20" s="32">
        <f t="shared" si="11"/>
        <v>0</v>
      </c>
      <c r="U20" s="7">
        <v>1</v>
      </c>
      <c r="V20" s="9">
        <v>0</v>
      </c>
      <c r="W20" s="31">
        <f>IF(X20="NA","NA",IF(X20&gt;100,100,X20))</f>
        <v>0</v>
      </c>
      <c r="X20" s="32">
        <f t="shared" si="16"/>
        <v>0</v>
      </c>
      <c r="Y20" s="33">
        <f>IF(Z20&gt;100,100,Z20)</f>
        <v>50</v>
      </c>
      <c r="Z20" s="34">
        <f t="shared" si="17"/>
        <v>50</v>
      </c>
    </row>
    <row r="21" spans="1:26" ht="84.75" customHeight="1" x14ac:dyDescent="0.3">
      <c r="A21" s="110"/>
      <c r="B21" s="110"/>
      <c r="C21" s="5" t="s">
        <v>34</v>
      </c>
      <c r="D21" s="6" t="s">
        <v>73</v>
      </c>
      <c r="E21" s="7" t="s">
        <v>11</v>
      </c>
      <c r="F21" s="10">
        <v>4</v>
      </c>
      <c r="G21" s="7">
        <v>1</v>
      </c>
      <c r="H21" s="7">
        <v>1</v>
      </c>
      <c r="I21" s="59">
        <f t="shared" si="4"/>
        <v>1</v>
      </c>
      <c r="J21" s="31">
        <f t="shared" si="5"/>
        <v>100</v>
      </c>
      <c r="K21" s="32">
        <f t="shared" si="6"/>
        <v>100</v>
      </c>
      <c r="L21" s="7">
        <v>1</v>
      </c>
      <c r="M21" s="49">
        <v>1</v>
      </c>
      <c r="N21" s="59">
        <f t="shared" si="7"/>
        <v>1</v>
      </c>
      <c r="O21" s="31">
        <f t="shared" si="8"/>
        <v>100</v>
      </c>
      <c r="P21" s="32">
        <f t="shared" si="9"/>
        <v>100</v>
      </c>
      <c r="Q21" s="7">
        <v>1</v>
      </c>
      <c r="R21" s="9">
        <v>0</v>
      </c>
      <c r="S21" s="31">
        <f t="shared" si="10"/>
        <v>0</v>
      </c>
      <c r="T21" s="32">
        <f t="shared" si="11"/>
        <v>0</v>
      </c>
      <c r="U21" s="7">
        <v>1</v>
      </c>
      <c r="V21" s="9">
        <v>0</v>
      </c>
      <c r="W21" s="31">
        <f t="shared" si="12"/>
        <v>0</v>
      </c>
      <c r="X21" s="32">
        <f t="shared" si="16"/>
        <v>0</v>
      </c>
      <c r="Y21" s="33">
        <f t="shared" si="14"/>
        <v>50</v>
      </c>
      <c r="Z21" s="34">
        <f t="shared" si="17"/>
        <v>50</v>
      </c>
    </row>
    <row r="22" spans="1:26" ht="67.5" x14ac:dyDescent="0.3">
      <c r="A22" s="110"/>
      <c r="B22" s="110"/>
      <c r="C22" s="5" t="s">
        <v>35</v>
      </c>
      <c r="D22" s="6" t="s">
        <v>74</v>
      </c>
      <c r="E22" s="7" t="s">
        <v>11</v>
      </c>
      <c r="F22" s="10">
        <v>1</v>
      </c>
      <c r="G22" s="7">
        <v>0</v>
      </c>
      <c r="H22" s="7">
        <v>0</v>
      </c>
      <c r="I22" s="59">
        <f t="shared" si="4"/>
        <v>0</v>
      </c>
      <c r="J22" s="31" t="str">
        <f t="shared" si="5"/>
        <v>NA</v>
      </c>
      <c r="K22" s="32" t="str">
        <f t="shared" si="6"/>
        <v>NA</v>
      </c>
      <c r="L22" s="7">
        <v>0</v>
      </c>
      <c r="M22" s="49">
        <v>0</v>
      </c>
      <c r="N22" s="59">
        <f t="shared" si="7"/>
        <v>0</v>
      </c>
      <c r="O22" s="31" t="str">
        <f t="shared" si="8"/>
        <v>NA</v>
      </c>
      <c r="P22" s="32" t="str">
        <f t="shared" si="9"/>
        <v>NA</v>
      </c>
      <c r="Q22" s="7">
        <v>1</v>
      </c>
      <c r="R22" s="9">
        <v>0</v>
      </c>
      <c r="S22" s="31">
        <f t="shared" si="10"/>
        <v>0</v>
      </c>
      <c r="T22" s="32">
        <f t="shared" si="11"/>
        <v>0</v>
      </c>
      <c r="U22" s="7">
        <v>1</v>
      </c>
      <c r="V22" s="9">
        <v>0</v>
      </c>
      <c r="W22" s="31">
        <f t="shared" si="12"/>
        <v>0</v>
      </c>
      <c r="X22" s="32">
        <f t="shared" si="16"/>
        <v>0</v>
      </c>
      <c r="Y22" s="33">
        <f t="shared" si="14"/>
        <v>0</v>
      </c>
      <c r="Z22" s="37">
        <f>IF(E22="a",(H22+M22+R22+V22)/(G22+L22+Q22+U22)*100,IF(E22=2015,(V22/F22)*100,IF(E22=2014,(R22/F22)*100,IF(E22=2013,(M22/F22)*100,IF(E22=2012,(H22/F22)*100,0)))))</f>
        <v>0</v>
      </c>
    </row>
    <row r="23" spans="1:26" ht="78.75" customHeight="1" x14ac:dyDescent="0.3">
      <c r="A23" s="110"/>
      <c r="B23" s="110"/>
      <c r="C23" s="5" t="s">
        <v>36</v>
      </c>
      <c r="D23" s="6" t="s">
        <v>75</v>
      </c>
      <c r="E23" s="7">
        <v>2013</v>
      </c>
      <c r="F23" s="10">
        <v>250</v>
      </c>
      <c r="G23" s="7">
        <v>175</v>
      </c>
      <c r="H23" s="7">
        <v>175</v>
      </c>
      <c r="I23" s="59">
        <f t="shared" si="4"/>
        <v>1</v>
      </c>
      <c r="J23" s="31">
        <f t="shared" si="5"/>
        <v>100</v>
      </c>
      <c r="K23" s="32">
        <f t="shared" si="6"/>
        <v>100</v>
      </c>
      <c r="L23" s="7">
        <v>185</v>
      </c>
      <c r="M23" s="49">
        <v>195</v>
      </c>
      <c r="N23" s="59">
        <f t="shared" si="7"/>
        <v>1</v>
      </c>
      <c r="O23" s="31">
        <f t="shared" si="8"/>
        <v>100</v>
      </c>
      <c r="P23" s="32">
        <f t="shared" si="9"/>
        <v>105.40540540540539</v>
      </c>
      <c r="Q23" s="7">
        <v>200</v>
      </c>
      <c r="R23" s="9">
        <v>0</v>
      </c>
      <c r="S23" s="31">
        <f t="shared" si="10"/>
        <v>0</v>
      </c>
      <c r="T23" s="32">
        <f t="shared" si="11"/>
        <v>0</v>
      </c>
      <c r="U23" s="7">
        <v>250</v>
      </c>
      <c r="V23" s="9">
        <v>0</v>
      </c>
      <c r="W23" s="31">
        <f t="shared" si="12"/>
        <v>0</v>
      </c>
      <c r="X23" s="32">
        <f t="shared" si="16"/>
        <v>0</v>
      </c>
      <c r="Y23" s="33">
        <f t="shared" si="14"/>
        <v>78</v>
      </c>
      <c r="Z23" s="34">
        <f t="shared" si="17"/>
        <v>78</v>
      </c>
    </row>
    <row r="24" spans="1:26" ht="86.25" customHeight="1" x14ac:dyDescent="0.3">
      <c r="A24" s="110"/>
      <c r="B24" s="110"/>
      <c r="C24" s="5" t="s">
        <v>37</v>
      </c>
      <c r="D24" s="6" t="s">
        <v>76</v>
      </c>
      <c r="E24" s="7">
        <v>2013</v>
      </c>
      <c r="F24" s="10">
        <v>3</v>
      </c>
      <c r="G24" s="7">
        <v>0</v>
      </c>
      <c r="H24" s="7">
        <v>0</v>
      </c>
      <c r="I24" s="59">
        <f t="shared" si="4"/>
        <v>0</v>
      </c>
      <c r="J24" s="31" t="str">
        <f t="shared" si="5"/>
        <v>NA</v>
      </c>
      <c r="K24" s="32" t="str">
        <f t="shared" si="6"/>
        <v>NA</v>
      </c>
      <c r="L24" s="7">
        <v>1</v>
      </c>
      <c r="M24" s="49">
        <v>3</v>
      </c>
      <c r="N24" s="59">
        <f t="shared" si="7"/>
        <v>1</v>
      </c>
      <c r="O24" s="31">
        <f t="shared" si="8"/>
        <v>100</v>
      </c>
      <c r="P24" s="32">
        <f t="shared" si="9"/>
        <v>300</v>
      </c>
      <c r="Q24" s="7">
        <v>2</v>
      </c>
      <c r="R24" s="9">
        <v>0</v>
      </c>
      <c r="S24" s="31">
        <f t="shared" si="10"/>
        <v>0</v>
      </c>
      <c r="T24" s="32">
        <f t="shared" si="11"/>
        <v>0</v>
      </c>
      <c r="U24" s="7">
        <v>3</v>
      </c>
      <c r="V24" s="9">
        <v>0</v>
      </c>
      <c r="W24" s="31">
        <f t="shared" si="12"/>
        <v>0</v>
      </c>
      <c r="X24" s="32">
        <f t="shared" si="16"/>
        <v>0</v>
      </c>
      <c r="Y24" s="33">
        <f t="shared" si="14"/>
        <v>100</v>
      </c>
      <c r="Z24" s="34">
        <f t="shared" si="17"/>
        <v>100</v>
      </c>
    </row>
    <row r="25" spans="1:26" ht="81" customHeight="1" x14ac:dyDescent="0.3">
      <c r="A25" s="110"/>
      <c r="B25" s="110"/>
      <c r="C25" s="5" t="s">
        <v>38</v>
      </c>
      <c r="D25" s="6" t="s">
        <v>77</v>
      </c>
      <c r="E25" s="7">
        <v>2013</v>
      </c>
      <c r="F25" s="10">
        <v>150</v>
      </c>
      <c r="G25" s="7">
        <v>108</v>
      </c>
      <c r="H25" s="7">
        <v>108</v>
      </c>
      <c r="I25" s="59">
        <f t="shared" si="4"/>
        <v>1</v>
      </c>
      <c r="J25" s="31">
        <f t="shared" si="5"/>
        <v>100</v>
      </c>
      <c r="K25" s="32">
        <f t="shared" si="6"/>
        <v>100</v>
      </c>
      <c r="L25" s="7">
        <v>120</v>
      </c>
      <c r="M25" s="49">
        <v>145</v>
      </c>
      <c r="N25" s="59">
        <f t="shared" si="7"/>
        <v>1</v>
      </c>
      <c r="O25" s="31">
        <f t="shared" si="8"/>
        <v>100</v>
      </c>
      <c r="P25" s="32">
        <f t="shared" si="9"/>
        <v>120.83333333333333</v>
      </c>
      <c r="Q25" s="7">
        <v>130</v>
      </c>
      <c r="R25" s="9">
        <v>0</v>
      </c>
      <c r="S25" s="31">
        <f t="shared" si="10"/>
        <v>0</v>
      </c>
      <c r="T25" s="32">
        <f t="shared" si="11"/>
        <v>0</v>
      </c>
      <c r="U25" s="7">
        <v>150</v>
      </c>
      <c r="V25" s="9">
        <v>0</v>
      </c>
      <c r="W25" s="31">
        <f t="shared" si="12"/>
        <v>0</v>
      </c>
      <c r="X25" s="32">
        <f t="shared" ref="X25:X37" si="18">IF(U25&gt;0,(V25/U25)*100,IF(V25&gt;0,V25*100,"NA"))</f>
        <v>0</v>
      </c>
      <c r="Y25" s="33">
        <f t="shared" si="14"/>
        <v>96.666666666666671</v>
      </c>
      <c r="Z25" s="34">
        <f t="shared" ref="Z25:Z36" si="19">IF(E25="a",(H25+M25+R25+V25)/F25*100,IF(E25=2015,(V25/F25)*100,IF(E25=2014,(R25/F25)*100,IF(E25=2013,(M25/F25)*100,IF(E25=2012,(H25/F25)*100,0)))))</f>
        <v>96.666666666666671</v>
      </c>
    </row>
    <row r="26" spans="1:26" ht="61.5" customHeight="1" x14ac:dyDescent="0.3">
      <c r="A26" s="110"/>
      <c r="B26" s="111"/>
      <c r="C26" s="5" t="s">
        <v>39</v>
      </c>
      <c r="D26" s="6" t="s">
        <v>78</v>
      </c>
      <c r="E26" s="7" t="s">
        <v>11</v>
      </c>
      <c r="F26" s="10">
        <v>1</v>
      </c>
      <c r="G26" s="7">
        <v>0</v>
      </c>
      <c r="H26" s="7">
        <v>0</v>
      </c>
      <c r="I26" s="59">
        <f t="shared" si="4"/>
        <v>0</v>
      </c>
      <c r="J26" s="31" t="str">
        <f t="shared" si="5"/>
        <v>NA</v>
      </c>
      <c r="K26" s="32" t="str">
        <f t="shared" si="6"/>
        <v>NA</v>
      </c>
      <c r="L26" s="7">
        <v>1</v>
      </c>
      <c r="M26" s="49">
        <v>0</v>
      </c>
      <c r="N26" s="59">
        <f t="shared" si="7"/>
        <v>1</v>
      </c>
      <c r="O26" s="31">
        <f t="shared" si="8"/>
        <v>0</v>
      </c>
      <c r="P26" s="32">
        <f t="shared" si="9"/>
        <v>0</v>
      </c>
      <c r="Q26" s="7">
        <v>0</v>
      </c>
      <c r="R26" s="9">
        <v>0</v>
      </c>
      <c r="S26" s="31" t="str">
        <f t="shared" si="10"/>
        <v>NA</v>
      </c>
      <c r="T26" s="32" t="str">
        <f t="shared" si="11"/>
        <v>NA</v>
      </c>
      <c r="U26" s="7">
        <v>0</v>
      </c>
      <c r="V26" s="9">
        <v>0</v>
      </c>
      <c r="W26" s="31" t="str">
        <f t="shared" si="12"/>
        <v>NA</v>
      </c>
      <c r="X26" s="32" t="str">
        <f t="shared" si="18"/>
        <v>NA</v>
      </c>
      <c r="Y26" s="33">
        <f t="shared" si="14"/>
        <v>0</v>
      </c>
      <c r="Z26" s="34">
        <f t="shared" si="19"/>
        <v>0</v>
      </c>
    </row>
    <row r="27" spans="1:26" ht="45.75" x14ac:dyDescent="0.3">
      <c r="A27" s="110"/>
      <c r="B27" s="109" t="s">
        <v>17</v>
      </c>
      <c r="C27" s="5" t="s">
        <v>40</v>
      </c>
      <c r="D27" s="6" t="s">
        <v>79</v>
      </c>
      <c r="E27" s="7" t="s">
        <v>11</v>
      </c>
      <c r="F27" s="10">
        <v>1</v>
      </c>
      <c r="G27" s="7">
        <v>0</v>
      </c>
      <c r="H27" s="7">
        <v>0</v>
      </c>
      <c r="I27" s="59">
        <f t="shared" si="4"/>
        <v>0</v>
      </c>
      <c r="J27" s="31" t="str">
        <f t="shared" si="5"/>
        <v>NA</v>
      </c>
      <c r="K27" s="32" t="str">
        <f t="shared" si="6"/>
        <v>NA</v>
      </c>
      <c r="L27" s="7">
        <v>0</v>
      </c>
      <c r="M27" s="49">
        <v>0</v>
      </c>
      <c r="N27" s="59">
        <f t="shared" si="7"/>
        <v>0</v>
      </c>
      <c r="O27" s="31" t="str">
        <f t="shared" si="8"/>
        <v>NA</v>
      </c>
      <c r="P27" s="32" t="str">
        <f t="shared" si="9"/>
        <v>NA</v>
      </c>
      <c r="Q27" s="7">
        <v>1</v>
      </c>
      <c r="R27" s="9">
        <v>0</v>
      </c>
      <c r="S27" s="31">
        <f t="shared" si="10"/>
        <v>0</v>
      </c>
      <c r="T27" s="32">
        <f t="shared" si="11"/>
        <v>0</v>
      </c>
      <c r="U27" s="7">
        <v>1</v>
      </c>
      <c r="V27" s="9">
        <v>0</v>
      </c>
      <c r="W27" s="31">
        <f t="shared" si="12"/>
        <v>0</v>
      </c>
      <c r="X27" s="32">
        <f t="shared" si="18"/>
        <v>0</v>
      </c>
      <c r="Y27" s="33">
        <f t="shared" si="14"/>
        <v>0</v>
      </c>
      <c r="Z27" s="37">
        <f>IF(E27="a",(H27+M27+R27+V27)/(G27+L27+Q27+U27)*100,IF(E27=2015,(V27/F27)*100,IF(E27=2014,(R27/F27)*100,IF(E27=2013,(M27/F27)*100,IF(E27=2012,(H27/F27)*100,0)))))</f>
        <v>0</v>
      </c>
    </row>
    <row r="28" spans="1:26" ht="89.25" customHeight="1" x14ac:dyDescent="0.3">
      <c r="A28" s="110"/>
      <c r="B28" s="110"/>
      <c r="C28" s="5" t="s">
        <v>41</v>
      </c>
      <c r="D28" s="6" t="s">
        <v>80</v>
      </c>
      <c r="E28" s="7" t="s">
        <v>11</v>
      </c>
      <c r="F28" s="10">
        <v>8</v>
      </c>
      <c r="G28" s="7">
        <v>2</v>
      </c>
      <c r="H28" s="7">
        <v>0</v>
      </c>
      <c r="I28" s="59">
        <f t="shared" si="4"/>
        <v>1</v>
      </c>
      <c r="J28" s="31">
        <f t="shared" si="5"/>
        <v>0</v>
      </c>
      <c r="K28" s="32">
        <f t="shared" si="6"/>
        <v>0</v>
      </c>
      <c r="L28" s="7">
        <v>2</v>
      </c>
      <c r="M28" s="49">
        <v>3</v>
      </c>
      <c r="N28" s="59">
        <f t="shared" si="7"/>
        <v>1</v>
      </c>
      <c r="O28" s="31">
        <f t="shared" si="8"/>
        <v>100</v>
      </c>
      <c r="P28" s="32">
        <f t="shared" si="9"/>
        <v>150</v>
      </c>
      <c r="Q28" s="7">
        <v>2</v>
      </c>
      <c r="R28" s="9">
        <v>0</v>
      </c>
      <c r="S28" s="31">
        <f t="shared" si="10"/>
        <v>0</v>
      </c>
      <c r="T28" s="32">
        <f t="shared" si="11"/>
        <v>0</v>
      </c>
      <c r="U28" s="7">
        <v>2</v>
      </c>
      <c r="V28" s="9">
        <v>0</v>
      </c>
      <c r="W28" s="31">
        <f t="shared" si="12"/>
        <v>0</v>
      </c>
      <c r="X28" s="32">
        <f t="shared" si="18"/>
        <v>0</v>
      </c>
      <c r="Y28" s="33">
        <f t="shared" si="14"/>
        <v>37.5</v>
      </c>
      <c r="Z28" s="34">
        <f t="shared" si="19"/>
        <v>37.5</v>
      </c>
    </row>
    <row r="29" spans="1:26" ht="107.25" customHeight="1" x14ac:dyDescent="0.3">
      <c r="A29" s="110"/>
      <c r="B29" s="110"/>
      <c r="C29" s="5" t="s">
        <v>42</v>
      </c>
      <c r="D29" s="6" t="s">
        <v>81</v>
      </c>
      <c r="E29" s="7" t="s">
        <v>11</v>
      </c>
      <c r="F29" s="10">
        <v>8</v>
      </c>
      <c r="G29" s="7">
        <v>2</v>
      </c>
      <c r="H29" s="7">
        <v>0</v>
      </c>
      <c r="I29" s="59">
        <f t="shared" si="4"/>
        <v>1</v>
      </c>
      <c r="J29" s="31">
        <f t="shared" si="5"/>
        <v>0</v>
      </c>
      <c r="K29" s="32">
        <f t="shared" si="6"/>
        <v>0</v>
      </c>
      <c r="L29" s="7">
        <v>2</v>
      </c>
      <c r="M29" s="49">
        <v>2</v>
      </c>
      <c r="N29" s="59">
        <f t="shared" si="7"/>
        <v>1</v>
      </c>
      <c r="O29" s="31">
        <f t="shared" si="8"/>
        <v>100</v>
      </c>
      <c r="P29" s="32">
        <f t="shared" si="9"/>
        <v>100</v>
      </c>
      <c r="Q29" s="7">
        <v>2</v>
      </c>
      <c r="R29" s="9">
        <v>0</v>
      </c>
      <c r="S29" s="31">
        <f t="shared" si="10"/>
        <v>0</v>
      </c>
      <c r="T29" s="32">
        <f t="shared" si="11"/>
        <v>0</v>
      </c>
      <c r="U29" s="7">
        <v>2</v>
      </c>
      <c r="V29" s="9">
        <v>0</v>
      </c>
      <c r="W29" s="31">
        <f t="shared" si="12"/>
        <v>0</v>
      </c>
      <c r="X29" s="32">
        <f t="shared" si="18"/>
        <v>0</v>
      </c>
      <c r="Y29" s="33">
        <f t="shared" si="14"/>
        <v>25</v>
      </c>
      <c r="Z29" s="34">
        <f t="shared" si="19"/>
        <v>25</v>
      </c>
    </row>
    <row r="30" spans="1:26" ht="67.5" x14ac:dyDescent="0.3">
      <c r="A30" s="110"/>
      <c r="B30" s="110"/>
      <c r="C30" s="5" t="s">
        <v>43</v>
      </c>
      <c r="D30" s="6" t="s">
        <v>82</v>
      </c>
      <c r="E30" s="7" t="s">
        <v>11</v>
      </c>
      <c r="F30" s="10">
        <v>1</v>
      </c>
      <c r="G30" s="7">
        <v>0</v>
      </c>
      <c r="H30" s="7">
        <v>0</v>
      </c>
      <c r="I30" s="59">
        <f t="shared" si="4"/>
        <v>0</v>
      </c>
      <c r="J30" s="31" t="str">
        <f t="shared" si="5"/>
        <v>NA</v>
      </c>
      <c r="K30" s="32" t="str">
        <f t="shared" si="6"/>
        <v>NA</v>
      </c>
      <c r="L30" s="7">
        <v>1</v>
      </c>
      <c r="M30" s="49">
        <v>0</v>
      </c>
      <c r="N30" s="59">
        <f t="shared" si="7"/>
        <v>1</v>
      </c>
      <c r="O30" s="31">
        <f t="shared" si="8"/>
        <v>0</v>
      </c>
      <c r="P30" s="32">
        <f t="shared" si="9"/>
        <v>0</v>
      </c>
      <c r="Q30" s="7">
        <v>1</v>
      </c>
      <c r="R30" s="9">
        <v>0</v>
      </c>
      <c r="S30" s="31">
        <f t="shared" si="10"/>
        <v>0</v>
      </c>
      <c r="T30" s="32">
        <f t="shared" si="11"/>
        <v>0</v>
      </c>
      <c r="U30" s="7">
        <v>1</v>
      </c>
      <c r="V30" s="9">
        <v>0</v>
      </c>
      <c r="W30" s="31">
        <f>IF(X30="NA","NA",IF(X30&gt;100,100,X30))</f>
        <v>0</v>
      </c>
      <c r="X30" s="32">
        <f t="shared" si="18"/>
        <v>0</v>
      </c>
      <c r="Y30" s="33">
        <f>IF(Z30&gt;100,100,Z30)</f>
        <v>0</v>
      </c>
      <c r="Z30" s="37">
        <f>IF(E30="a",(H30+M30+R30+V30)/(G30+L30+Q30+U30)*100,IF(E30=2015,(V30/F30)*100,IF(E30=2014,(R30/F30)*100,IF(E30=2013,(M30/F30)*100,IF(E30=2012,(H30/F30)*100,0)))))</f>
        <v>0</v>
      </c>
    </row>
    <row r="31" spans="1:26" ht="75" customHeight="1" x14ac:dyDescent="0.3">
      <c r="A31" s="110"/>
      <c r="B31" s="110"/>
      <c r="C31" s="5" t="s">
        <v>44</v>
      </c>
      <c r="D31" s="6" t="s">
        <v>83</v>
      </c>
      <c r="E31" s="7" t="s">
        <v>11</v>
      </c>
      <c r="F31" s="10">
        <v>5</v>
      </c>
      <c r="G31" s="7">
        <v>0</v>
      </c>
      <c r="H31" s="7">
        <v>0</v>
      </c>
      <c r="I31" s="59">
        <f t="shared" si="4"/>
        <v>0</v>
      </c>
      <c r="J31" s="31" t="str">
        <f t="shared" si="5"/>
        <v>NA</v>
      </c>
      <c r="K31" s="32" t="str">
        <f t="shared" si="6"/>
        <v>NA</v>
      </c>
      <c r="L31" s="7">
        <v>1</v>
      </c>
      <c r="M31" s="49">
        <v>0</v>
      </c>
      <c r="N31" s="59">
        <f t="shared" si="7"/>
        <v>1</v>
      </c>
      <c r="O31" s="31">
        <f t="shared" si="8"/>
        <v>0</v>
      </c>
      <c r="P31" s="32">
        <f t="shared" si="9"/>
        <v>0</v>
      </c>
      <c r="Q31" s="7">
        <v>2</v>
      </c>
      <c r="R31" s="9">
        <v>0</v>
      </c>
      <c r="S31" s="31">
        <f t="shared" si="10"/>
        <v>0</v>
      </c>
      <c r="T31" s="32">
        <f t="shared" si="11"/>
        <v>0</v>
      </c>
      <c r="U31" s="7">
        <v>2</v>
      </c>
      <c r="V31" s="9">
        <v>0</v>
      </c>
      <c r="W31" s="31">
        <f t="shared" si="12"/>
        <v>0</v>
      </c>
      <c r="X31" s="32">
        <f t="shared" si="18"/>
        <v>0</v>
      </c>
      <c r="Y31" s="33">
        <f t="shared" si="14"/>
        <v>0</v>
      </c>
      <c r="Z31" s="34">
        <f t="shared" si="19"/>
        <v>0</v>
      </c>
    </row>
    <row r="32" spans="1:26" ht="90" customHeight="1" x14ac:dyDescent="0.3">
      <c r="A32" s="110"/>
      <c r="B32" s="110"/>
      <c r="C32" s="5" t="s">
        <v>45</v>
      </c>
      <c r="D32" s="6" t="s">
        <v>84</v>
      </c>
      <c r="E32" s="7" t="s">
        <v>11</v>
      </c>
      <c r="F32" s="10">
        <v>8</v>
      </c>
      <c r="G32" s="7">
        <v>2</v>
      </c>
      <c r="H32" s="7">
        <v>0</v>
      </c>
      <c r="I32" s="59">
        <f t="shared" si="4"/>
        <v>1</v>
      </c>
      <c r="J32" s="31">
        <f t="shared" si="5"/>
        <v>0</v>
      </c>
      <c r="K32" s="32">
        <f t="shared" si="6"/>
        <v>0</v>
      </c>
      <c r="L32" s="7">
        <v>2</v>
      </c>
      <c r="M32" s="49">
        <v>0</v>
      </c>
      <c r="N32" s="59">
        <f t="shared" si="7"/>
        <v>1</v>
      </c>
      <c r="O32" s="31">
        <f t="shared" si="8"/>
        <v>0</v>
      </c>
      <c r="P32" s="32">
        <f t="shared" si="9"/>
        <v>0</v>
      </c>
      <c r="Q32" s="7">
        <v>2</v>
      </c>
      <c r="R32" s="9">
        <v>0</v>
      </c>
      <c r="S32" s="31">
        <f t="shared" si="10"/>
        <v>0</v>
      </c>
      <c r="T32" s="32">
        <f t="shared" si="11"/>
        <v>0</v>
      </c>
      <c r="U32" s="7">
        <v>2</v>
      </c>
      <c r="V32" s="9">
        <v>0</v>
      </c>
      <c r="W32" s="31">
        <f t="shared" si="12"/>
        <v>0</v>
      </c>
      <c r="X32" s="32">
        <f t="shared" si="18"/>
        <v>0</v>
      </c>
      <c r="Y32" s="33">
        <f t="shared" si="14"/>
        <v>0</v>
      </c>
      <c r="Z32" s="34">
        <f t="shared" si="19"/>
        <v>0</v>
      </c>
    </row>
    <row r="33" spans="1:26" ht="67.5" x14ac:dyDescent="0.3">
      <c r="A33" s="110"/>
      <c r="B33" s="110"/>
      <c r="C33" s="8" t="s">
        <v>46</v>
      </c>
      <c r="D33" s="6" t="s">
        <v>85</v>
      </c>
      <c r="E33" s="7" t="s">
        <v>11</v>
      </c>
      <c r="F33" s="18">
        <v>1</v>
      </c>
      <c r="G33" s="7">
        <v>0</v>
      </c>
      <c r="H33" s="7">
        <v>0</v>
      </c>
      <c r="I33" s="59">
        <f t="shared" si="4"/>
        <v>0</v>
      </c>
      <c r="J33" s="31" t="str">
        <f t="shared" si="5"/>
        <v>NA</v>
      </c>
      <c r="K33" s="32" t="str">
        <f t="shared" si="6"/>
        <v>NA</v>
      </c>
      <c r="L33" s="7">
        <v>1</v>
      </c>
      <c r="M33" s="49">
        <v>0</v>
      </c>
      <c r="N33" s="59">
        <f t="shared" si="7"/>
        <v>1</v>
      </c>
      <c r="O33" s="31">
        <f t="shared" si="8"/>
        <v>0</v>
      </c>
      <c r="P33" s="32">
        <f t="shared" si="9"/>
        <v>0</v>
      </c>
      <c r="Q33" s="7">
        <v>1</v>
      </c>
      <c r="R33" s="9">
        <v>0</v>
      </c>
      <c r="S33" s="31">
        <f t="shared" si="10"/>
        <v>0</v>
      </c>
      <c r="T33" s="32">
        <f t="shared" si="11"/>
        <v>0</v>
      </c>
      <c r="U33" s="7">
        <v>1</v>
      </c>
      <c r="V33" s="9">
        <v>0</v>
      </c>
      <c r="W33" s="31">
        <f t="shared" si="12"/>
        <v>0</v>
      </c>
      <c r="X33" s="32">
        <f t="shared" si="18"/>
        <v>0</v>
      </c>
      <c r="Y33" s="33">
        <f t="shared" si="14"/>
        <v>0</v>
      </c>
      <c r="Z33" s="37">
        <f>IF(E33="a",(H33+M33+R33+V33)/(G33+L33+Q33+U33)*100,IF(E33=2015,(V33/F33)*100,IF(E33=2014,(R33/F33)*100,IF(E33=2013,(M33/F33)*100,IF(E33=2012,(H33/F33)*100,0)))))</f>
        <v>0</v>
      </c>
    </row>
    <row r="34" spans="1:26" ht="56.25" x14ac:dyDescent="0.3">
      <c r="A34" s="110"/>
      <c r="B34" s="111"/>
      <c r="C34" s="8" t="s">
        <v>47</v>
      </c>
      <c r="D34" s="6" t="s">
        <v>86</v>
      </c>
      <c r="E34" s="7" t="s">
        <v>11</v>
      </c>
      <c r="F34" s="18">
        <v>8</v>
      </c>
      <c r="G34" s="7">
        <v>2</v>
      </c>
      <c r="H34" s="7">
        <v>0</v>
      </c>
      <c r="I34" s="59">
        <f t="shared" si="4"/>
        <v>1</v>
      </c>
      <c r="J34" s="31">
        <f t="shared" si="5"/>
        <v>0</v>
      </c>
      <c r="K34" s="32">
        <f t="shared" si="6"/>
        <v>0</v>
      </c>
      <c r="L34" s="7">
        <v>2</v>
      </c>
      <c r="M34" s="49">
        <v>2</v>
      </c>
      <c r="N34" s="59">
        <f t="shared" si="7"/>
        <v>1</v>
      </c>
      <c r="O34" s="31">
        <f t="shared" si="8"/>
        <v>100</v>
      </c>
      <c r="P34" s="32">
        <f t="shared" si="9"/>
        <v>100</v>
      </c>
      <c r="Q34" s="7">
        <v>2</v>
      </c>
      <c r="R34" s="9">
        <v>0</v>
      </c>
      <c r="S34" s="31">
        <f t="shared" si="10"/>
        <v>0</v>
      </c>
      <c r="T34" s="32">
        <f t="shared" si="11"/>
        <v>0</v>
      </c>
      <c r="U34" s="7">
        <v>2</v>
      </c>
      <c r="V34" s="9">
        <v>0</v>
      </c>
      <c r="W34" s="31">
        <f t="shared" si="12"/>
        <v>0</v>
      </c>
      <c r="X34" s="32">
        <f t="shared" si="18"/>
        <v>0</v>
      </c>
      <c r="Y34" s="33">
        <f t="shared" si="14"/>
        <v>25</v>
      </c>
      <c r="Z34" s="34">
        <f t="shared" si="19"/>
        <v>25</v>
      </c>
    </row>
    <row r="35" spans="1:26" ht="67.5" x14ac:dyDescent="0.3">
      <c r="A35" s="110"/>
      <c r="B35" s="16" t="s">
        <v>18</v>
      </c>
      <c r="C35" s="5" t="s">
        <v>48</v>
      </c>
      <c r="D35" s="6" t="s">
        <v>87</v>
      </c>
      <c r="E35" s="7" t="s">
        <v>11</v>
      </c>
      <c r="F35" s="10">
        <v>3</v>
      </c>
      <c r="G35" s="7">
        <v>0</v>
      </c>
      <c r="H35" s="7">
        <v>0</v>
      </c>
      <c r="I35" s="59">
        <f t="shared" si="4"/>
        <v>0</v>
      </c>
      <c r="J35" s="31" t="str">
        <f t="shared" si="5"/>
        <v>NA</v>
      </c>
      <c r="K35" s="32" t="str">
        <f t="shared" si="6"/>
        <v>NA</v>
      </c>
      <c r="L35" s="7">
        <v>1</v>
      </c>
      <c r="M35" s="49">
        <v>3</v>
      </c>
      <c r="N35" s="59">
        <f t="shared" si="7"/>
        <v>1</v>
      </c>
      <c r="O35" s="31">
        <f t="shared" si="8"/>
        <v>100</v>
      </c>
      <c r="P35" s="32">
        <f t="shared" si="9"/>
        <v>300</v>
      </c>
      <c r="Q35" s="7">
        <v>1</v>
      </c>
      <c r="R35" s="9">
        <v>0</v>
      </c>
      <c r="S35" s="31">
        <f t="shared" si="10"/>
        <v>0</v>
      </c>
      <c r="T35" s="32">
        <f t="shared" si="11"/>
        <v>0</v>
      </c>
      <c r="U35" s="7">
        <v>1</v>
      </c>
      <c r="V35" s="9">
        <v>0</v>
      </c>
      <c r="W35" s="31">
        <f t="shared" si="12"/>
        <v>0</v>
      </c>
      <c r="X35" s="32">
        <f t="shared" si="18"/>
        <v>0</v>
      </c>
      <c r="Y35" s="33">
        <f t="shared" si="14"/>
        <v>100</v>
      </c>
      <c r="Z35" s="34">
        <f t="shared" si="19"/>
        <v>100</v>
      </c>
    </row>
    <row r="36" spans="1:26" ht="110.25" customHeight="1" x14ac:dyDescent="0.3">
      <c r="A36" s="110"/>
      <c r="B36" s="16"/>
      <c r="C36" s="5" t="s">
        <v>49</v>
      </c>
      <c r="D36" s="6" t="s">
        <v>88</v>
      </c>
      <c r="E36" s="7">
        <v>2013</v>
      </c>
      <c r="F36" s="10">
        <v>20</v>
      </c>
      <c r="G36" s="7">
        <v>0</v>
      </c>
      <c r="H36" s="7">
        <v>0</v>
      </c>
      <c r="I36" s="59">
        <f t="shared" si="4"/>
        <v>0</v>
      </c>
      <c r="J36" s="31" t="str">
        <f t="shared" si="5"/>
        <v>NA</v>
      </c>
      <c r="K36" s="32" t="str">
        <f t="shared" si="6"/>
        <v>NA</v>
      </c>
      <c r="L36" s="7">
        <v>10</v>
      </c>
      <c r="M36" s="49">
        <v>10</v>
      </c>
      <c r="N36" s="59">
        <f t="shared" si="7"/>
        <v>1</v>
      </c>
      <c r="O36" s="31">
        <f t="shared" si="8"/>
        <v>100</v>
      </c>
      <c r="P36" s="32">
        <f t="shared" si="9"/>
        <v>100</v>
      </c>
      <c r="Q36" s="7">
        <v>15</v>
      </c>
      <c r="R36" s="9">
        <v>0</v>
      </c>
      <c r="S36" s="31">
        <f t="shared" si="10"/>
        <v>0</v>
      </c>
      <c r="T36" s="32">
        <f t="shared" si="11"/>
        <v>0</v>
      </c>
      <c r="U36" s="7">
        <v>20</v>
      </c>
      <c r="V36" s="9">
        <v>0</v>
      </c>
      <c r="W36" s="31">
        <f t="shared" si="12"/>
        <v>0</v>
      </c>
      <c r="X36" s="32">
        <f t="shared" si="18"/>
        <v>0</v>
      </c>
      <c r="Y36" s="33">
        <f t="shared" si="14"/>
        <v>50</v>
      </c>
      <c r="Z36" s="34">
        <f t="shared" si="19"/>
        <v>50</v>
      </c>
    </row>
    <row r="37" spans="1:26" ht="70.5" customHeight="1" x14ac:dyDescent="0.3">
      <c r="A37" s="110"/>
      <c r="B37" s="109" t="s">
        <v>19</v>
      </c>
      <c r="C37" s="8" t="s">
        <v>50</v>
      </c>
      <c r="D37" s="6" t="s">
        <v>89</v>
      </c>
      <c r="E37" s="7" t="s">
        <v>11</v>
      </c>
      <c r="F37" s="18">
        <v>1094</v>
      </c>
      <c r="G37" s="13">
        <v>1094</v>
      </c>
      <c r="H37" s="13">
        <v>1094</v>
      </c>
      <c r="I37" s="59">
        <f t="shared" si="4"/>
        <v>1</v>
      </c>
      <c r="J37" s="31">
        <f t="shared" si="5"/>
        <v>100</v>
      </c>
      <c r="K37" s="32">
        <f t="shared" si="6"/>
        <v>100</v>
      </c>
      <c r="L37" s="13">
        <v>1094</v>
      </c>
      <c r="M37" s="52">
        <v>1243</v>
      </c>
      <c r="N37" s="59">
        <f t="shared" si="7"/>
        <v>1</v>
      </c>
      <c r="O37" s="31">
        <f t="shared" si="8"/>
        <v>100</v>
      </c>
      <c r="P37" s="32">
        <f t="shared" si="9"/>
        <v>113.6197440585009</v>
      </c>
      <c r="Q37" s="13">
        <v>1094</v>
      </c>
      <c r="R37" s="9">
        <v>0</v>
      </c>
      <c r="S37" s="31">
        <f t="shared" si="10"/>
        <v>0</v>
      </c>
      <c r="T37" s="32">
        <f t="shared" si="11"/>
        <v>0</v>
      </c>
      <c r="U37" s="13">
        <v>1094</v>
      </c>
      <c r="V37" s="9">
        <v>0</v>
      </c>
      <c r="W37" s="31">
        <f t="shared" si="12"/>
        <v>0</v>
      </c>
      <c r="X37" s="32">
        <f t="shared" si="18"/>
        <v>0</v>
      </c>
      <c r="Y37" s="33">
        <f t="shared" si="14"/>
        <v>53.404936014625228</v>
      </c>
      <c r="Z37" s="37">
        <f>IF(E37="a",(H37+M37+R37+V37)/(G37+L37+Q37+U37)*100,IF(E37=2015,(V37/F37)*100,IF(E37=2014,(R37/F37)*100,IF(E37=2013,(M37/F37)*100,IF(E37=2012,(H37/F37)*100,0)))))</f>
        <v>53.404936014625228</v>
      </c>
    </row>
    <row r="38" spans="1:26" ht="67.5" x14ac:dyDescent="0.3">
      <c r="A38" s="110"/>
      <c r="B38" s="110"/>
      <c r="C38" s="8" t="s">
        <v>51</v>
      </c>
      <c r="D38" s="6" t="s">
        <v>90</v>
      </c>
      <c r="E38" s="7">
        <v>2013</v>
      </c>
      <c r="F38" s="18">
        <v>768</v>
      </c>
      <c r="G38" s="7">
        <v>25</v>
      </c>
      <c r="H38" s="7">
        <v>0</v>
      </c>
      <c r="I38" s="59">
        <f t="shared" si="4"/>
        <v>1</v>
      </c>
      <c r="J38" s="31">
        <f t="shared" si="5"/>
        <v>0</v>
      </c>
      <c r="K38" s="32">
        <f t="shared" si="6"/>
        <v>0</v>
      </c>
      <c r="L38" s="7">
        <v>178</v>
      </c>
      <c r="M38" s="49">
        <v>176</v>
      </c>
      <c r="N38" s="59">
        <f t="shared" si="7"/>
        <v>1</v>
      </c>
      <c r="O38" s="31">
        <f t="shared" si="8"/>
        <v>98.876404494382015</v>
      </c>
      <c r="P38" s="32">
        <f t="shared" si="9"/>
        <v>98.876404494382015</v>
      </c>
      <c r="Q38" s="7">
        <v>446</v>
      </c>
      <c r="R38" s="9">
        <v>0</v>
      </c>
      <c r="S38" s="31">
        <f t="shared" si="10"/>
        <v>0</v>
      </c>
      <c r="T38" s="32">
        <f t="shared" si="11"/>
        <v>0</v>
      </c>
      <c r="U38" s="7">
        <v>768</v>
      </c>
      <c r="V38" s="9">
        <v>0</v>
      </c>
      <c r="W38" s="31">
        <f t="shared" si="12"/>
        <v>0</v>
      </c>
      <c r="X38" s="32">
        <f t="shared" ref="X38:X39" si="20">IF(U38&gt;0,(V38/U38)*100,IF(V38&gt;0,V38*100,"NA"))</f>
        <v>0</v>
      </c>
      <c r="Y38" s="33">
        <f t="shared" si="14"/>
        <v>22.916666666666664</v>
      </c>
      <c r="Z38" s="34">
        <f t="shared" ref="Z38:Z39" si="21">IF(E38="a",(H38+M38+R38+V38)/F38*100,IF(E38=2015,(V38/F38)*100,IF(E38=2014,(R38/F38)*100,IF(E38=2013,(M38/F38)*100,IF(E38=2012,(H38/F38)*100,0)))))</f>
        <v>22.916666666666664</v>
      </c>
    </row>
    <row r="39" spans="1:26" ht="78.75" x14ac:dyDescent="0.3">
      <c r="A39" s="110"/>
      <c r="B39" s="110"/>
      <c r="C39" s="8" t="s">
        <v>52</v>
      </c>
      <c r="D39" s="6" t="s">
        <v>91</v>
      </c>
      <c r="E39" s="7">
        <v>2013</v>
      </c>
      <c r="F39" s="18">
        <v>1094</v>
      </c>
      <c r="G39" s="7">
        <v>270</v>
      </c>
      <c r="H39" s="7">
        <v>270</v>
      </c>
      <c r="I39" s="59">
        <f t="shared" si="4"/>
        <v>1</v>
      </c>
      <c r="J39" s="31">
        <f t="shared" si="5"/>
        <v>100</v>
      </c>
      <c r="K39" s="32">
        <f t="shared" si="6"/>
        <v>100</v>
      </c>
      <c r="L39" s="7">
        <v>540</v>
      </c>
      <c r="M39" s="49">
        <v>622</v>
      </c>
      <c r="N39" s="59">
        <f t="shared" si="7"/>
        <v>1</v>
      </c>
      <c r="O39" s="31">
        <f t="shared" si="8"/>
        <v>100</v>
      </c>
      <c r="P39" s="32">
        <f t="shared" si="9"/>
        <v>115.18518518518519</v>
      </c>
      <c r="Q39" s="7">
        <v>810</v>
      </c>
      <c r="R39" s="9">
        <v>0</v>
      </c>
      <c r="S39" s="31">
        <f t="shared" si="10"/>
        <v>0</v>
      </c>
      <c r="T39" s="32">
        <f t="shared" si="11"/>
        <v>0</v>
      </c>
      <c r="U39" s="13">
        <v>1094</v>
      </c>
      <c r="V39" s="9">
        <v>0</v>
      </c>
      <c r="W39" s="31">
        <f t="shared" si="12"/>
        <v>0</v>
      </c>
      <c r="X39" s="32">
        <f t="shared" si="20"/>
        <v>0</v>
      </c>
      <c r="Y39" s="33">
        <f t="shared" si="14"/>
        <v>56.855575868372945</v>
      </c>
      <c r="Z39" s="34">
        <f t="shared" si="21"/>
        <v>56.855575868372945</v>
      </c>
    </row>
    <row r="40" spans="1:26" ht="111" customHeight="1" x14ac:dyDescent="0.3">
      <c r="A40" s="110"/>
      <c r="B40" s="110"/>
      <c r="C40" s="8" t="s">
        <v>53</v>
      </c>
      <c r="D40" s="6" t="s">
        <v>92</v>
      </c>
      <c r="E40" s="7" t="s">
        <v>11</v>
      </c>
      <c r="F40" s="18">
        <v>8</v>
      </c>
      <c r="G40" s="7">
        <v>0</v>
      </c>
      <c r="H40" s="7">
        <v>0</v>
      </c>
      <c r="I40" s="59">
        <f t="shared" si="4"/>
        <v>0</v>
      </c>
      <c r="J40" s="31" t="str">
        <f t="shared" si="5"/>
        <v>NA</v>
      </c>
      <c r="K40" s="32" t="str">
        <f t="shared" si="6"/>
        <v>NA</v>
      </c>
      <c r="L40" s="7">
        <v>2</v>
      </c>
      <c r="M40" s="49">
        <v>2</v>
      </c>
      <c r="N40" s="59">
        <f t="shared" si="7"/>
        <v>1</v>
      </c>
      <c r="O40" s="31">
        <f t="shared" si="8"/>
        <v>100</v>
      </c>
      <c r="P40" s="32">
        <f t="shared" si="9"/>
        <v>100</v>
      </c>
      <c r="Q40" s="7">
        <v>3</v>
      </c>
      <c r="R40" s="9">
        <v>0</v>
      </c>
      <c r="S40" s="31">
        <f t="shared" si="10"/>
        <v>0</v>
      </c>
      <c r="T40" s="32">
        <f t="shared" si="11"/>
        <v>0</v>
      </c>
      <c r="U40" s="7">
        <v>3</v>
      </c>
      <c r="V40" s="9">
        <v>0</v>
      </c>
      <c r="W40" s="31">
        <f t="shared" si="12"/>
        <v>0</v>
      </c>
      <c r="X40" s="32">
        <f t="shared" ref="X40:X41" si="22">IF(U40&gt;0,(V40/U40)*100,IF(V40&gt;0,V40*100,"NA"))</f>
        <v>0</v>
      </c>
      <c r="Y40" s="33">
        <f t="shared" si="14"/>
        <v>25</v>
      </c>
      <c r="Z40" s="34">
        <f t="shared" ref="Z40" si="23">IF(E40="a",(H40+M40+R40+V40)/F40*100,IF(E40=2015,(V40/F40)*100,IF(E40=2014,(R40/F40)*100,IF(E40=2013,(M40/F40)*100,IF(E40=2012,(H40/F40)*100,0)))))</f>
        <v>25</v>
      </c>
    </row>
    <row r="41" spans="1:26" ht="56.25" customHeight="1" x14ac:dyDescent="0.3">
      <c r="A41" s="110"/>
      <c r="B41" s="110"/>
      <c r="C41" s="107" t="s">
        <v>54</v>
      </c>
      <c r="D41" s="6" t="s">
        <v>93</v>
      </c>
      <c r="E41" s="70" t="s">
        <v>11</v>
      </c>
      <c r="F41" s="81">
        <v>1</v>
      </c>
      <c r="G41" s="81">
        <v>0</v>
      </c>
      <c r="H41" s="81">
        <v>1</v>
      </c>
      <c r="I41" s="59">
        <f t="shared" si="4"/>
        <v>1</v>
      </c>
      <c r="J41" s="72">
        <f t="shared" si="5"/>
        <v>100</v>
      </c>
      <c r="K41" s="74">
        <f t="shared" si="6"/>
        <v>100</v>
      </c>
      <c r="L41" s="70">
        <v>1</v>
      </c>
      <c r="M41" s="79">
        <v>1</v>
      </c>
      <c r="N41" s="59">
        <f t="shared" si="7"/>
        <v>1</v>
      </c>
      <c r="O41" s="72">
        <f t="shared" si="8"/>
        <v>100</v>
      </c>
      <c r="P41" s="74">
        <f t="shared" si="9"/>
        <v>100</v>
      </c>
      <c r="Q41" s="70">
        <v>1</v>
      </c>
      <c r="R41" s="70">
        <v>0</v>
      </c>
      <c r="S41" s="72">
        <f t="shared" si="10"/>
        <v>0</v>
      </c>
      <c r="T41" s="74">
        <f t="shared" si="11"/>
        <v>0</v>
      </c>
      <c r="U41" s="70">
        <v>1</v>
      </c>
      <c r="V41" s="70">
        <v>0</v>
      </c>
      <c r="W41" s="72">
        <f t="shared" si="12"/>
        <v>0</v>
      </c>
      <c r="X41" s="74">
        <f t="shared" si="22"/>
        <v>0</v>
      </c>
      <c r="Y41" s="76">
        <f t="shared" si="14"/>
        <v>66.666666666666657</v>
      </c>
      <c r="Z41" s="78">
        <f>IF(E41="a",(H41+M41+R41+V41)/(G41+L41+Q41+U41)*100,IF(E41=2015,(V41/F41)*100,IF(E41=2014,(R41/F41)*100,IF(E41=2013,(M41/F41)*100,IF(E41=2012,(H41/F41)*100,0)))))</f>
        <v>66.666666666666657</v>
      </c>
    </row>
    <row r="42" spans="1:26" s="46" customFormat="1" ht="103.5" customHeight="1" x14ac:dyDescent="0.3">
      <c r="A42" s="110"/>
      <c r="B42" s="110"/>
      <c r="C42" s="108"/>
      <c r="D42" s="10" t="s">
        <v>94</v>
      </c>
      <c r="E42" s="71"/>
      <c r="F42" s="82"/>
      <c r="G42" s="82"/>
      <c r="H42" s="82"/>
      <c r="I42" s="59">
        <f t="shared" si="4"/>
        <v>1</v>
      </c>
      <c r="J42" s="73"/>
      <c r="K42" s="75"/>
      <c r="L42" s="71"/>
      <c r="M42" s="80"/>
      <c r="N42" s="59">
        <f t="shared" si="7"/>
        <v>1</v>
      </c>
      <c r="O42" s="73"/>
      <c r="P42" s="75"/>
      <c r="Q42" s="71"/>
      <c r="R42" s="71"/>
      <c r="S42" s="73"/>
      <c r="T42" s="75"/>
      <c r="U42" s="71"/>
      <c r="V42" s="71"/>
      <c r="W42" s="73"/>
      <c r="X42" s="75"/>
      <c r="Y42" s="77"/>
      <c r="Z42" s="78"/>
    </row>
    <row r="43" spans="1:26" ht="146.25" x14ac:dyDescent="0.3">
      <c r="A43" s="110"/>
      <c r="B43" s="110"/>
      <c r="C43" s="5" t="s">
        <v>55</v>
      </c>
      <c r="D43" s="6" t="s">
        <v>95</v>
      </c>
      <c r="E43" s="7" t="s">
        <v>11</v>
      </c>
      <c r="F43" s="14">
        <v>1</v>
      </c>
      <c r="G43" s="12">
        <v>1</v>
      </c>
      <c r="H43" s="12">
        <v>1</v>
      </c>
      <c r="I43" s="59">
        <f t="shared" si="4"/>
        <v>1</v>
      </c>
      <c r="J43" s="31">
        <f t="shared" si="5"/>
        <v>100</v>
      </c>
      <c r="K43" s="32">
        <f t="shared" si="6"/>
        <v>100</v>
      </c>
      <c r="L43" s="12">
        <v>1</v>
      </c>
      <c r="M43" s="51">
        <v>1</v>
      </c>
      <c r="N43" s="59">
        <f t="shared" si="7"/>
        <v>1</v>
      </c>
      <c r="O43" s="31">
        <f t="shared" si="8"/>
        <v>100</v>
      </c>
      <c r="P43" s="32">
        <f t="shared" si="9"/>
        <v>100</v>
      </c>
      <c r="Q43" s="12">
        <v>1</v>
      </c>
      <c r="R43" s="9">
        <v>0</v>
      </c>
      <c r="S43" s="31">
        <f t="shared" si="10"/>
        <v>0</v>
      </c>
      <c r="T43" s="32">
        <f t="shared" si="11"/>
        <v>0</v>
      </c>
      <c r="U43" s="12">
        <v>1</v>
      </c>
      <c r="V43" s="9">
        <v>0</v>
      </c>
      <c r="W43" s="35">
        <f t="shared" si="12"/>
        <v>0</v>
      </c>
      <c r="X43" s="36">
        <f t="shared" ref="X43:X65" si="24">IF(U43&gt;0,(V43/U43)*100,IF(V43&gt;0,V43*100,"NA"))</f>
        <v>0</v>
      </c>
      <c r="Y43" s="33">
        <f t="shared" si="14"/>
        <v>50</v>
      </c>
      <c r="Z43" s="37">
        <f>IF(E43="a",(H43+M43+R43+V43)/(G43+L43+Q43+U43)*100,IF(E43=2015,(V43/F43)*100,IF(E43=2014,(R43/F43)*100,IF(E43=2013,(M43/F43)*100,IF(E43=2012,(H43/F43)*100,0)))))</f>
        <v>50</v>
      </c>
    </row>
    <row r="44" spans="1:26" ht="81.75" customHeight="1" x14ac:dyDescent="0.3">
      <c r="A44" s="110"/>
      <c r="B44" s="110"/>
      <c r="C44" s="8" t="s">
        <v>56</v>
      </c>
      <c r="D44" s="6" t="s">
        <v>96</v>
      </c>
      <c r="E44" s="7" t="s">
        <v>11</v>
      </c>
      <c r="F44" s="18">
        <v>4</v>
      </c>
      <c r="G44" s="7">
        <v>1</v>
      </c>
      <c r="H44" s="7">
        <v>1</v>
      </c>
      <c r="I44" s="59">
        <f t="shared" si="4"/>
        <v>1</v>
      </c>
      <c r="J44" s="31">
        <f t="shared" si="5"/>
        <v>100</v>
      </c>
      <c r="K44" s="32">
        <f t="shared" si="6"/>
        <v>100</v>
      </c>
      <c r="L44" s="7">
        <v>1</v>
      </c>
      <c r="M44" s="49">
        <v>1</v>
      </c>
      <c r="N44" s="59">
        <f t="shared" si="7"/>
        <v>1</v>
      </c>
      <c r="O44" s="31">
        <f t="shared" si="8"/>
        <v>100</v>
      </c>
      <c r="P44" s="32">
        <f t="shared" si="9"/>
        <v>100</v>
      </c>
      <c r="Q44" s="7">
        <v>1</v>
      </c>
      <c r="R44" s="9">
        <v>0</v>
      </c>
      <c r="S44" s="31">
        <f t="shared" si="10"/>
        <v>0</v>
      </c>
      <c r="T44" s="32">
        <f t="shared" si="11"/>
        <v>0</v>
      </c>
      <c r="U44" s="7">
        <v>1</v>
      </c>
      <c r="V44" s="9">
        <v>0</v>
      </c>
      <c r="W44" s="35">
        <f t="shared" si="12"/>
        <v>0</v>
      </c>
      <c r="X44" s="36">
        <f t="shared" si="24"/>
        <v>0</v>
      </c>
      <c r="Y44" s="33">
        <f t="shared" si="14"/>
        <v>50</v>
      </c>
      <c r="Z44" s="34">
        <f t="shared" ref="Z44:Z65" si="25">IF(E44="a",(H44+M44+R44+V44)/F44*100,IF(E44=2015,(V44/F44)*100,IF(E44=2014,(R44/F44)*100,IF(E44=2013,(M44/F44)*100,IF(E44=2012,(H44/F44)*100,0)))))</f>
        <v>50</v>
      </c>
    </row>
    <row r="45" spans="1:26" ht="92.25" customHeight="1" x14ac:dyDescent="0.3">
      <c r="A45" s="110"/>
      <c r="B45" s="110"/>
      <c r="C45" s="8" t="s">
        <v>57</v>
      </c>
      <c r="D45" s="6" t="s">
        <v>97</v>
      </c>
      <c r="E45" s="7" t="s">
        <v>11</v>
      </c>
      <c r="F45" s="19">
        <v>1</v>
      </c>
      <c r="G45" s="12">
        <v>1</v>
      </c>
      <c r="H45" s="12">
        <v>1</v>
      </c>
      <c r="I45" s="59">
        <f t="shared" si="4"/>
        <v>1</v>
      </c>
      <c r="J45" s="31">
        <f t="shared" si="5"/>
        <v>100</v>
      </c>
      <c r="K45" s="32">
        <f t="shared" si="6"/>
        <v>100</v>
      </c>
      <c r="L45" s="12">
        <v>1</v>
      </c>
      <c r="M45" s="51">
        <v>1</v>
      </c>
      <c r="N45" s="59">
        <f t="shared" si="7"/>
        <v>1</v>
      </c>
      <c r="O45" s="31">
        <f t="shared" si="8"/>
        <v>100</v>
      </c>
      <c r="P45" s="32">
        <f t="shared" si="9"/>
        <v>100</v>
      </c>
      <c r="Q45" s="12">
        <v>1</v>
      </c>
      <c r="R45" s="9">
        <v>0</v>
      </c>
      <c r="S45" s="31">
        <f t="shared" si="10"/>
        <v>0</v>
      </c>
      <c r="T45" s="32">
        <f t="shared" si="11"/>
        <v>0</v>
      </c>
      <c r="U45" s="12">
        <v>1</v>
      </c>
      <c r="V45" s="9">
        <v>0</v>
      </c>
      <c r="W45" s="35">
        <f t="shared" si="12"/>
        <v>0</v>
      </c>
      <c r="X45" s="36">
        <f t="shared" si="24"/>
        <v>0</v>
      </c>
      <c r="Y45" s="33">
        <f t="shared" si="14"/>
        <v>50</v>
      </c>
      <c r="Z45" s="37">
        <f>IF(E45="a",(H45+M45+R45+V45)/(G45+L45+Q45+U45)*100,IF(E45=2015,(V45/F45)*100,IF(E45=2014,(R45/F45)*100,IF(E45=2013,(M45/F45)*100,IF(E45=2012,(H45/F45)*100,0)))))</f>
        <v>50</v>
      </c>
    </row>
    <row r="46" spans="1:26" s="46" customFormat="1" ht="78.75" customHeight="1" x14ac:dyDescent="0.3">
      <c r="A46" s="111"/>
      <c r="B46" s="111"/>
      <c r="C46" s="47" t="s">
        <v>58</v>
      </c>
      <c r="D46" s="10" t="s">
        <v>98</v>
      </c>
      <c r="E46" s="9" t="s">
        <v>11</v>
      </c>
      <c r="F46" s="18">
        <v>250</v>
      </c>
      <c r="G46" s="48">
        <v>50</v>
      </c>
      <c r="H46" s="9">
        <v>50</v>
      </c>
      <c r="I46" s="59">
        <f t="shared" si="4"/>
        <v>1</v>
      </c>
      <c r="J46" s="31">
        <f t="shared" si="5"/>
        <v>100</v>
      </c>
      <c r="K46" s="32">
        <f t="shared" si="6"/>
        <v>100</v>
      </c>
      <c r="L46" s="48">
        <v>50</v>
      </c>
      <c r="M46" s="53">
        <v>50</v>
      </c>
      <c r="N46" s="59">
        <f t="shared" si="7"/>
        <v>1</v>
      </c>
      <c r="O46" s="31">
        <f t="shared" si="8"/>
        <v>100</v>
      </c>
      <c r="P46" s="32">
        <f t="shared" si="9"/>
        <v>100</v>
      </c>
      <c r="Q46" s="48">
        <v>50</v>
      </c>
      <c r="R46" s="9">
        <v>0</v>
      </c>
      <c r="S46" s="31">
        <f t="shared" si="10"/>
        <v>0</v>
      </c>
      <c r="T46" s="32">
        <f t="shared" si="11"/>
        <v>0</v>
      </c>
      <c r="U46" s="48">
        <v>50</v>
      </c>
      <c r="V46" s="9">
        <v>0</v>
      </c>
      <c r="W46" s="35">
        <f t="shared" si="12"/>
        <v>0</v>
      </c>
      <c r="X46" s="36">
        <f t="shared" si="24"/>
        <v>0</v>
      </c>
      <c r="Y46" s="33">
        <f t="shared" si="14"/>
        <v>60</v>
      </c>
      <c r="Z46" s="34">
        <f>IF(E46="a",(H46+M46+R46+V46+50)/F46*100,IF(E46=2015,(V46/F46)*100,IF(E46=2014,(R46/F46)*100,IF(E46=2013,(M46/F46)*100,IF(E46=2012,(H46/F46)*100,0)))))</f>
        <v>60</v>
      </c>
    </row>
    <row r="47" spans="1:26" s="46" customFormat="1" ht="82.5" customHeight="1" x14ac:dyDescent="0.3">
      <c r="A47" s="113" t="s">
        <v>99</v>
      </c>
      <c r="B47" s="44" t="s">
        <v>101</v>
      </c>
      <c r="C47" s="22" t="s">
        <v>108</v>
      </c>
      <c r="D47" s="10" t="s">
        <v>130</v>
      </c>
      <c r="E47" s="9" t="s">
        <v>11</v>
      </c>
      <c r="F47" s="18">
        <v>4</v>
      </c>
      <c r="G47" s="9">
        <v>1</v>
      </c>
      <c r="H47" s="9">
        <v>1</v>
      </c>
      <c r="I47" s="59">
        <f t="shared" si="4"/>
        <v>1</v>
      </c>
      <c r="J47" s="31">
        <f t="shared" si="5"/>
        <v>100</v>
      </c>
      <c r="K47" s="32">
        <f t="shared" si="6"/>
        <v>100</v>
      </c>
      <c r="L47" s="9">
        <v>1</v>
      </c>
      <c r="M47" s="50">
        <v>1</v>
      </c>
      <c r="N47" s="59">
        <f t="shared" si="7"/>
        <v>1</v>
      </c>
      <c r="O47" s="31">
        <f t="shared" si="8"/>
        <v>100</v>
      </c>
      <c r="P47" s="32">
        <f t="shared" si="9"/>
        <v>100</v>
      </c>
      <c r="Q47" s="9">
        <v>1</v>
      </c>
      <c r="R47" s="9">
        <v>0</v>
      </c>
      <c r="S47" s="31">
        <f t="shared" si="10"/>
        <v>0</v>
      </c>
      <c r="T47" s="32">
        <f t="shared" si="11"/>
        <v>0</v>
      </c>
      <c r="U47" s="9">
        <v>1</v>
      </c>
      <c r="V47" s="9">
        <v>0</v>
      </c>
      <c r="W47" s="35">
        <f t="shared" si="12"/>
        <v>0</v>
      </c>
      <c r="X47" s="36">
        <f t="shared" si="24"/>
        <v>0</v>
      </c>
      <c r="Y47" s="33">
        <f t="shared" si="14"/>
        <v>50</v>
      </c>
      <c r="Z47" s="37">
        <f>IF(E47="a",(H47+M47+R47+V47)/(G47+L47+Q47+U47)*100,IF(E47=2015,(V47/F47)*100,IF(E47=2014,(R47/F47)*100,IF(E47=2013,(M47/F47)*100,IF(E47=2012,(H47/F47)*100,0)))))</f>
        <v>50</v>
      </c>
    </row>
    <row r="48" spans="1:26" ht="101.25" x14ac:dyDescent="0.3">
      <c r="A48" s="113"/>
      <c r="B48" s="114" t="s">
        <v>102</v>
      </c>
      <c r="C48" s="22" t="s">
        <v>109</v>
      </c>
      <c r="D48" s="6" t="s">
        <v>131</v>
      </c>
      <c r="E48" s="7" t="s">
        <v>11</v>
      </c>
      <c r="F48" s="23">
        <v>1</v>
      </c>
      <c r="G48" s="23">
        <v>1</v>
      </c>
      <c r="H48" s="23">
        <v>0.33</v>
      </c>
      <c r="I48" s="59">
        <f t="shared" si="4"/>
        <v>1</v>
      </c>
      <c r="J48" s="31">
        <f t="shared" si="5"/>
        <v>33</v>
      </c>
      <c r="K48" s="32">
        <f t="shared" si="6"/>
        <v>33</v>
      </c>
      <c r="L48" s="23">
        <v>1</v>
      </c>
      <c r="M48" s="54">
        <v>1</v>
      </c>
      <c r="N48" s="59">
        <f t="shared" si="7"/>
        <v>1</v>
      </c>
      <c r="O48" s="31">
        <f t="shared" si="8"/>
        <v>100</v>
      </c>
      <c r="P48" s="32">
        <f t="shared" si="9"/>
        <v>100</v>
      </c>
      <c r="Q48" s="23">
        <v>1</v>
      </c>
      <c r="R48" s="9">
        <v>0</v>
      </c>
      <c r="S48" s="31">
        <f t="shared" si="10"/>
        <v>0</v>
      </c>
      <c r="T48" s="32">
        <f t="shared" si="11"/>
        <v>0</v>
      </c>
      <c r="U48" s="23">
        <v>1</v>
      </c>
      <c r="V48" s="9">
        <v>0</v>
      </c>
      <c r="W48" s="35">
        <f t="shared" si="12"/>
        <v>0</v>
      </c>
      <c r="X48" s="36">
        <f t="shared" si="24"/>
        <v>0</v>
      </c>
      <c r="Y48" s="33">
        <f t="shared" si="14"/>
        <v>33.25</v>
      </c>
      <c r="Z48" s="37">
        <f>IF(E48="a",(H48+M48+R48+V48)/(G48+L48+Q48+U48)*100,IF(E48=2015,(V48/F48)*100,IF(E48=2014,(R48/F48)*100,IF(E48=2013,(M48/F48)*100,IF(E48=2012,(H48/F48)*100,0)))))</f>
        <v>33.25</v>
      </c>
    </row>
    <row r="49" spans="1:26" ht="78.75" x14ac:dyDescent="0.3">
      <c r="A49" s="113"/>
      <c r="B49" s="114"/>
      <c r="C49" s="22" t="s">
        <v>110</v>
      </c>
      <c r="D49" s="6" t="s">
        <v>132</v>
      </c>
      <c r="E49" s="7" t="s">
        <v>11</v>
      </c>
      <c r="F49" s="18">
        <v>1</v>
      </c>
      <c r="G49" s="9">
        <v>1</v>
      </c>
      <c r="H49" s="9">
        <v>1</v>
      </c>
      <c r="I49" s="59">
        <f t="shared" si="4"/>
        <v>1</v>
      </c>
      <c r="J49" s="31">
        <f t="shared" si="5"/>
        <v>100</v>
      </c>
      <c r="K49" s="32">
        <f t="shared" si="6"/>
        <v>100</v>
      </c>
      <c r="L49" s="9">
        <v>1</v>
      </c>
      <c r="M49" s="50">
        <v>1</v>
      </c>
      <c r="N49" s="59">
        <f t="shared" si="7"/>
        <v>1</v>
      </c>
      <c r="O49" s="31">
        <f t="shared" si="8"/>
        <v>100</v>
      </c>
      <c r="P49" s="32">
        <f t="shared" si="9"/>
        <v>100</v>
      </c>
      <c r="Q49" s="9">
        <v>1</v>
      </c>
      <c r="R49" s="9">
        <v>0</v>
      </c>
      <c r="S49" s="31">
        <f t="shared" si="10"/>
        <v>0</v>
      </c>
      <c r="T49" s="32">
        <f t="shared" si="11"/>
        <v>0</v>
      </c>
      <c r="U49" s="9">
        <v>1</v>
      </c>
      <c r="V49" s="9">
        <v>0</v>
      </c>
      <c r="W49" s="35">
        <f t="shared" si="12"/>
        <v>0</v>
      </c>
      <c r="X49" s="36">
        <f t="shared" si="24"/>
        <v>0</v>
      </c>
      <c r="Y49" s="33">
        <f t="shared" si="14"/>
        <v>50</v>
      </c>
      <c r="Z49" s="37">
        <f>IF(E49="a",(H49+M49+R49+V49)/(G49+L49+Q49+U49)*100,IF(E49=2015,(V49/F49)*100,IF(E49=2014,(R49/F49)*100,IF(E49=2013,(M49/F49)*100,IF(E49=2012,(H49/F49)*100,0)))))</f>
        <v>50</v>
      </c>
    </row>
    <row r="50" spans="1:26" ht="90.75" customHeight="1" x14ac:dyDescent="0.3">
      <c r="A50" s="113"/>
      <c r="B50" s="114"/>
      <c r="C50" s="22" t="s">
        <v>111</v>
      </c>
      <c r="D50" s="6" t="s">
        <v>133</v>
      </c>
      <c r="E50" s="7" t="s">
        <v>11</v>
      </c>
      <c r="F50" s="18">
        <v>1</v>
      </c>
      <c r="G50" s="9">
        <v>1</v>
      </c>
      <c r="H50" s="9">
        <v>1</v>
      </c>
      <c r="I50" s="59">
        <f t="shared" si="4"/>
        <v>1</v>
      </c>
      <c r="J50" s="31">
        <f t="shared" si="5"/>
        <v>100</v>
      </c>
      <c r="K50" s="32">
        <f t="shared" si="6"/>
        <v>100</v>
      </c>
      <c r="L50" s="9">
        <v>1</v>
      </c>
      <c r="M50" s="9">
        <v>1</v>
      </c>
      <c r="N50" s="59">
        <f t="shared" si="7"/>
        <v>1</v>
      </c>
      <c r="O50" s="31">
        <f t="shared" si="8"/>
        <v>100</v>
      </c>
      <c r="P50" s="32">
        <f t="shared" si="9"/>
        <v>100</v>
      </c>
      <c r="Q50" s="9">
        <v>1</v>
      </c>
      <c r="R50" s="9">
        <v>0</v>
      </c>
      <c r="S50" s="31">
        <f t="shared" si="10"/>
        <v>0</v>
      </c>
      <c r="T50" s="32">
        <f t="shared" si="11"/>
        <v>0</v>
      </c>
      <c r="U50" s="9">
        <v>1</v>
      </c>
      <c r="V50" s="9">
        <v>0</v>
      </c>
      <c r="W50" s="35">
        <f t="shared" si="12"/>
        <v>0</v>
      </c>
      <c r="X50" s="36">
        <f t="shared" si="24"/>
        <v>0</v>
      </c>
      <c r="Y50" s="33">
        <f t="shared" si="14"/>
        <v>50</v>
      </c>
      <c r="Z50" s="37">
        <f>IF(E50="a",(H50+M50+R50+V50)/(G50+L50+Q50+U50)*100,IF(E50=2015,(V50/F50)*100,IF(E50=2014,(R50/F50)*100,IF(E50=2013,(M50/F50)*100,IF(E50=2012,(H50/F50)*100,0)))))</f>
        <v>50</v>
      </c>
    </row>
    <row r="51" spans="1:26" ht="45.75" x14ac:dyDescent="0.3">
      <c r="A51" s="113"/>
      <c r="B51" s="113" t="s">
        <v>103</v>
      </c>
      <c r="C51" s="22" t="s">
        <v>112</v>
      </c>
      <c r="D51" s="6" t="s">
        <v>134</v>
      </c>
      <c r="E51" s="7" t="s">
        <v>11</v>
      </c>
      <c r="F51" s="18">
        <v>40</v>
      </c>
      <c r="G51" s="9">
        <v>10</v>
      </c>
      <c r="H51" s="9">
        <v>10</v>
      </c>
      <c r="I51" s="59">
        <f t="shared" si="4"/>
        <v>1</v>
      </c>
      <c r="J51" s="31">
        <f t="shared" si="5"/>
        <v>100</v>
      </c>
      <c r="K51" s="32">
        <f t="shared" si="6"/>
        <v>100</v>
      </c>
      <c r="L51" s="9">
        <v>10</v>
      </c>
      <c r="M51" s="55">
        <v>9</v>
      </c>
      <c r="N51" s="59">
        <f t="shared" si="7"/>
        <v>1</v>
      </c>
      <c r="O51" s="31">
        <f t="shared" si="8"/>
        <v>90</v>
      </c>
      <c r="P51" s="32">
        <f t="shared" si="9"/>
        <v>90</v>
      </c>
      <c r="Q51" s="9">
        <v>10</v>
      </c>
      <c r="R51" s="9">
        <v>0</v>
      </c>
      <c r="S51" s="31">
        <f t="shared" si="10"/>
        <v>0</v>
      </c>
      <c r="T51" s="32">
        <f t="shared" si="11"/>
        <v>0</v>
      </c>
      <c r="U51" s="9">
        <v>10</v>
      </c>
      <c r="V51" s="9">
        <v>0</v>
      </c>
      <c r="W51" s="35">
        <f t="shared" si="12"/>
        <v>0</v>
      </c>
      <c r="X51" s="36">
        <f t="shared" si="24"/>
        <v>0</v>
      </c>
      <c r="Y51" s="33">
        <f t="shared" si="14"/>
        <v>47.5</v>
      </c>
      <c r="Z51" s="34">
        <f t="shared" si="25"/>
        <v>47.5</v>
      </c>
    </row>
    <row r="52" spans="1:26" ht="103.5" customHeight="1" x14ac:dyDescent="0.3">
      <c r="A52" s="113"/>
      <c r="B52" s="113"/>
      <c r="C52" s="22" t="s">
        <v>113</v>
      </c>
      <c r="D52" s="6" t="s">
        <v>135</v>
      </c>
      <c r="E52" s="7" t="s">
        <v>11</v>
      </c>
      <c r="F52" s="18">
        <v>50</v>
      </c>
      <c r="G52" s="9">
        <v>12</v>
      </c>
      <c r="H52" s="9">
        <v>12</v>
      </c>
      <c r="I52" s="59">
        <f t="shared" si="4"/>
        <v>1</v>
      </c>
      <c r="J52" s="31">
        <f t="shared" si="5"/>
        <v>100</v>
      </c>
      <c r="K52" s="32">
        <f t="shared" si="6"/>
        <v>100</v>
      </c>
      <c r="L52" s="9">
        <v>12</v>
      </c>
      <c r="M52" s="55">
        <v>12</v>
      </c>
      <c r="N52" s="59">
        <f t="shared" si="7"/>
        <v>1</v>
      </c>
      <c r="O52" s="31">
        <f t="shared" si="8"/>
        <v>100</v>
      </c>
      <c r="P52" s="32">
        <f t="shared" si="9"/>
        <v>100</v>
      </c>
      <c r="Q52" s="9">
        <v>12</v>
      </c>
      <c r="R52" s="9">
        <v>0</v>
      </c>
      <c r="S52" s="31">
        <f t="shared" si="10"/>
        <v>0</v>
      </c>
      <c r="T52" s="32">
        <f t="shared" si="11"/>
        <v>0</v>
      </c>
      <c r="U52" s="9">
        <v>12</v>
      </c>
      <c r="V52" s="9">
        <v>0</v>
      </c>
      <c r="W52" s="35">
        <f t="shared" si="12"/>
        <v>0</v>
      </c>
      <c r="X52" s="36">
        <f t="shared" si="24"/>
        <v>0</v>
      </c>
      <c r="Y52" s="33">
        <f t="shared" si="14"/>
        <v>48</v>
      </c>
      <c r="Z52" s="34">
        <f t="shared" si="25"/>
        <v>48</v>
      </c>
    </row>
    <row r="53" spans="1:26" ht="85.5" customHeight="1" x14ac:dyDescent="0.3">
      <c r="A53" s="113"/>
      <c r="B53" s="113"/>
      <c r="C53" s="22" t="s">
        <v>114</v>
      </c>
      <c r="D53" s="6" t="s">
        <v>136</v>
      </c>
      <c r="E53" s="7" t="s">
        <v>11</v>
      </c>
      <c r="F53" s="18">
        <v>1</v>
      </c>
      <c r="G53" s="9">
        <v>1</v>
      </c>
      <c r="H53" s="9">
        <v>1</v>
      </c>
      <c r="I53" s="59">
        <f t="shared" si="4"/>
        <v>1</v>
      </c>
      <c r="J53" s="31">
        <f t="shared" si="5"/>
        <v>100</v>
      </c>
      <c r="K53" s="32">
        <f t="shared" si="6"/>
        <v>100</v>
      </c>
      <c r="L53" s="9">
        <v>1</v>
      </c>
      <c r="M53" s="9">
        <v>1</v>
      </c>
      <c r="N53" s="59">
        <f t="shared" si="7"/>
        <v>1</v>
      </c>
      <c r="O53" s="31">
        <f t="shared" si="8"/>
        <v>100</v>
      </c>
      <c r="P53" s="32">
        <f t="shared" si="9"/>
        <v>100</v>
      </c>
      <c r="Q53" s="9">
        <v>1</v>
      </c>
      <c r="R53" s="9">
        <v>0</v>
      </c>
      <c r="S53" s="31">
        <f t="shared" si="10"/>
        <v>0</v>
      </c>
      <c r="T53" s="32">
        <f t="shared" si="11"/>
        <v>0</v>
      </c>
      <c r="U53" s="9">
        <v>1</v>
      </c>
      <c r="V53" s="9">
        <v>0</v>
      </c>
      <c r="W53" s="35">
        <f t="shared" si="12"/>
        <v>0</v>
      </c>
      <c r="X53" s="36">
        <f t="shared" si="24"/>
        <v>0</v>
      </c>
      <c r="Y53" s="33">
        <f t="shared" si="14"/>
        <v>50</v>
      </c>
      <c r="Z53" s="37">
        <f>IF(E53="a",(H53+M53+R53+V53)/(G53+L53+Q53+U53)*100,IF(E53=2015,(V53/F53)*100,IF(E53=2014,(R53/F53)*100,IF(E53=2013,(M53/F53)*100,IF(E53=2012,(H53/F53)*100,0)))))</f>
        <v>50</v>
      </c>
    </row>
    <row r="54" spans="1:26" ht="123.75" x14ac:dyDescent="0.3">
      <c r="A54" s="113"/>
      <c r="B54" s="113"/>
      <c r="C54" s="22" t="s">
        <v>115</v>
      </c>
      <c r="D54" s="6" t="s">
        <v>137</v>
      </c>
      <c r="E54" s="7" t="s">
        <v>11</v>
      </c>
      <c r="F54" s="18">
        <v>1</v>
      </c>
      <c r="G54" s="23">
        <v>1</v>
      </c>
      <c r="H54" s="23">
        <v>1</v>
      </c>
      <c r="I54" s="59">
        <f t="shared" si="4"/>
        <v>1</v>
      </c>
      <c r="J54" s="31">
        <f t="shared" si="5"/>
        <v>100</v>
      </c>
      <c r="K54" s="32">
        <f t="shared" si="6"/>
        <v>100</v>
      </c>
      <c r="L54" s="23">
        <v>1</v>
      </c>
      <c r="M54" s="54">
        <v>1</v>
      </c>
      <c r="N54" s="59">
        <f t="shared" si="7"/>
        <v>1</v>
      </c>
      <c r="O54" s="31">
        <f t="shared" si="8"/>
        <v>100</v>
      </c>
      <c r="P54" s="32">
        <f t="shared" si="9"/>
        <v>100</v>
      </c>
      <c r="Q54" s="23">
        <v>1</v>
      </c>
      <c r="R54" s="9">
        <v>0</v>
      </c>
      <c r="S54" s="31">
        <f t="shared" si="10"/>
        <v>0</v>
      </c>
      <c r="T54" s="32">
        <f t="shared" si="11"/>
        <v>0</v>
      </c>
      <c r="U54" s="23">
        <v>1</v>
      </c>
      <c r="V54" s="9">
        <v>0</v>
      </c>
      <c r="W54" s="35">
        <f t="shared" si="12"/>
        <v>0</v>
      </c>
      <c r="X54" s="36">
        <f t="shared" si="24"/>
        <v>0</v>
      </c>
      <c r="Y54" s="33">
        <f t="shared" si="14"/>
        <v>50</v>
      </c>
      <c r="Z54" s="37">
        <f>IF(E54="a",(H54+M54+R54+V54)/(G54+L54+Q54+U54)*100,IF(E54=2015,(V54/F54)*100,IF(E54=2014,(R54/F54)*100,IF(E54=2013,(M54/F54)*100,IF(E54=2012,(H54/F54)*100,0)))))</f>
        <v>50</v>
      </c>
    </row>
    <row r="55" spans="1:26" ht="123.75" x14ac:dyDescent="0.3">
      <c r="A55" s="113"/>
      <c r="B55" s="89" t="s">
        <v>104</v>
      </c>
      <c r="C55" s="21" t="s">
        <v>116</v>
      </c>
      <c r="D55" s="6" t="s">
        <v>138</v>
      </c>
      <c r="E55" s="7" t="s">
        <v>11</v>
      </c>
      <c r="F55" s="18">
        <v>4</v>
      </c>
      <c r="G55" s="7">
        <v>1</v>
      </c>
      <c r="H55" s="7">
        <v>1</v>
      </c>
      <c r="I55" s="59">
        <f t="shared" si="4"/>
        <v>1</v>
      </c>
      <c r="J55" s="31">
        <f t="shared" si="5"/>
        <v>100</v>
      </c>
      <c r="K55" s="32">
        <f t="shared" si="6"/>
        <v>100</v>
      </c>
      <c r="L55" s="15">
        <v>1</v>
      </c>
      <c r="M55" s="56">
        <v>1</v>
      </c>
      <c r="N55" s="59">
        <f t="shared" si="7"/>
        <v>1</v>
      </c>
      <c r="O55" s="31">
        <f t="shared" si="8"/>
        <v>100</v>
      </c>
      <c r="P55" s="32">
        <f t="shared" si="9"/>
        <v>100</v>
      </c>
      <c r="Q55" s="12">
        <v>1</v>
      </c>
      <c r="R55" s="9">
        <v>0</v>
      </c>
      <c r="S55" s="31">
        <f t="shared" si="10"/>
        <v>0</v>
      </c>
      <c r="T55" s="32">
        <f t="shared" si="11"/>
        <v>0</v>
      </c>
      <c r="U55" s="7">
        <v>1</v>
      </c>
      <c r="V55" s="9">
        <v>0</v>
      </c>
      <c r="W55" s="35">
        <f t="shared" si="12"/>
        <v>0</v>
      </c>
      <c r="X55" s="36">
        <f t="shared" si="24"/>
        <v>0</v>
      </c>
      <c r="Y55" s="33">
        <f t="shared" si="14"/>
        <v>50</v>
      </c>
      <c r="Z55" s="34">
        <f t="shared" si="25"/>
        <v>50</v>
      </c>
    </row>
    <row r="56" spans="1:26" ht="45.75" x14ac:dyDescent="0.3">
      <c r="A56" s="113"/>
      <c r="B56" s="89"/>
      <c r="C56" s="21" t="s">
        <v>117</v>
      </c>
      <c r="D56" s="6" t="s">
        <v>139</v>
      </c>
      <c r="E56" s="7" t="s">
        <v>11</v>
      </c>
      <c r="F56" s="18">
        <v>1</v>
      </c>
      <c r="G56" s="7">
        <v>0</v>
      </c>
      <c r="H56" s="7">
        <v>0</v>
      </c>
      <c r="I56" s="59">
        <f t="shared" si="4"/>
        <v>0</v>
      </c>
      <c r="J56" s="31" t="str">
        <f t="shared" si="5"/>
        <v>NA</v>
      </c>
      <c r="K56" s="32" t="str">
        <f t="shared" si="6"/>
        <v>NA</v>
      </c>
      <c r="L56" s="15">
        <v>1</v>
      </c>
      <c r="M56" s="56">
        <v>1</v>
      </c>
      <c r="N56" s="59">
        <f t="shared" si="7"/>
        <v>1</v>
      </c>
      <c r="O56" s="31">
        <f t="shared" si="8"/>
        <v>100</v>
      </c>
      <c r="P56" s="32">
        <f t="shared" si="9"/>
        <v>100</v>
      </c>
      <c r="Q56" s="12">
        <v>0</v>
      </c>
      <c r="R56" s="9">
        <v>0</v>
      </c>
      <c r="S56" s="31" t="str">
        <f t="shared" si="10"/>
        <v>NA</v>
      </c>
      <c r="T56" s="32" t="str">
        <f t="shared" si="11"/>
        <v>NA</v>
      </c>
      <c r="U56" s="7">
        <v>0</v>
      </c>
      <c r="V56" s="9">
        <v>0</v>
      </c>
      <c r="W56" s="35" t="str">
        <f t="shared" si="12"/>
        <v>NA</v>
      </c>
      <c r="X56" s="36" t="str">
        <f t="shared" si="24"/>
        <v>NA</v>
      </c>
      <c r="Y56" s="33">
        <f t="shared" si="14"/>
        <v>100</v>
      </c>
      <c r="Z56" s="34">
        <f t="shared" si="25"/>
        <v>100</v>
      </c>
    </row>
    <row r="57" spans="1:26" ht="56.25" x14ac:dyDescent="0.3">
      <c r="A57" s="38" t="s">
        <v>100</v>
      </c>
      <c r="B57" s="16" t="s">
        <v>105</v>
      </c>
      <c r="C57" s="21" t="s">
        <v>118</v>
      </c>
      <c r="D57" s="6" t="s">
        <v>140</v>
      </c>
      <c r="E57" s="7" t="s">
        <v>11</v>
      </c>
      <c r="F57" s="19">
        <v>1</v>
      </c>
      <c r="G57" s="12">
        <v>1</v>
      </c>
      <c r="H57" s="12">
        <v>1</v>
      </c>
      <c r="I57" s="59">
        <f t="shared" si="4"/>
        <v>1</v>
      </c>
      <c r="J57" s="31">
        <f t="shared" ref="J57:J68" si="26">IF(K57="NA","NA",IF(K57&gt;100,100,K57))</f>
        <v>100</v>
      </c>
      <c r="K57" s="32">
        <f t="shared" ref="K57:K81" si="27">IF(G57&gt;0,(H57/G57)*100,IF(H57&gt;0,H57*100,"NA"))</f>
        <v>100</v>
      </c>
      <c r="L57" s="12">
        <v>1</v>
      </c>
      <c r="M57" s="51">
        <v>1</v>
      </c>
      <c r="N57" s="59">
        <f t="shared" si="7"/>
        <v>1</v>
      </c>
      <c r="O57" s="31">
        <f t="shared" ref="O57:O68" si="28">IF(P57="NA","NA",IF(P57&gt;100,100,P57))</f>
        <v>100</v>
      </c>
      <c r="P57" s="32">
        <f t="shared" ref="P57:P81" si="29">IF(L57&gt;0,(M57/L57)*100,IF(M57&gt;0,M57*100,"NA"))</f>
        <v>100</v>
      </c>
      <c r="Q57" s="12">
        <v>1</v>
      </c>
      <c r="R57" s="9">
        <v>0</v>
      </c>
      <c r="S57" s="31">
        <f t="shared" ref="S57:S68" si="30">IF(T57="NA","NA",IF(T57&gt;100,100,T57))</f>
        <v>0</v>
      </c>
      <c r="T57" s="32">
        <f t="shared" ref="T57:T81" si="31">IF(Q57&gt;0,(R57/Q57)*100,IF(R57&gt;0,R57*100,"NA"))</f>
        <v>0</v>
      </c>
      <c r="U57" s="12">
        <v>1</v>
      </c>
      <c r="V57" s="9">
        <v>0</v>
      </c>
      <c r="W57" s="35">
        <f t="shared" ref="W57:W68" si="32">IF(X57="NA","NA",IF(X57&gt;100,100,X57))</f>
        <v>0</v>
      </c>
      <c r="X57" s="36">
        <f t="shared" si="24"/>
        <v>0</v>
      </c>
      <c r="Y57" s="33">
        <f t="shared" ref="Y57:Y68" si="33">IF(Z57&gt;100,100,Z57)</f>
        <v>50</v>
      </c>
      <c r="Z57" s="37">
        <f>IF(E57="a",(H57+M57+R57+V57)/(G57+L57+Q57+U57)*100,IF(E57=2015,(V57/F57)*100,IF(E57=2014,(R57/F57)*100,IF(E57=2013,(M57/F57)*100,IF(E57=2012,(H57/F57)*100,0)))))</f>
        <v>50</v>
      </c>
    </row>
    <row r="58" spans="1:26" ht="67.5" x14ac:dyDescent="0.3">
      <c r="A58" s="113" t="s">
        <v>152</v>
      </c>
      <c r="B58" s="112" t="s">
        <v>153</v>
      </c>
      <c r="C58" s="21" t="s">
        <v>119</v>
      </c>
      <c r="D58" s="6" t="s">
        <v>141</v>
      </c>
      <c r="E58" s="7" t="s">
        <v>11</v>
      </c>
      <c r="F58" s="18">
        <v>1</v>
      </c>
      <c r="G58" s="13">
        <v>1</v>
      </c>
      <c r="H58" s="13">
        <v>1</v>
      </c>
      <c r="I58" s="59">
        <f t="shared" si="4"/>
        <v>1</v>
      </c>
      <c r="J58" s="31">
        <f t="shared" si="26"/>
        <v>100</v>
      </c>
      <c r="K58" s="32">
        <f t="shared" si="27"/>
        <v>100</v>
      </c>
      <c r="L58" s="13">
        <v>0</v>
      </c>
      <c r="M58" s="57">
        <v>0</v>
      </c>
      <c r="N58" s="59">
        <f t="shared" si="7"/>
        <v>0</v>
      </c>
      <c r="O58" s="31" t="str">
        <f t="shared" si="28"/>
        <v>NA</v>
      </c>
      <c r="P58" s="32" t="str">
        <f t="shared" si="29"/>
        <v>NA</v>
      </c>
      <c r="Q58" s="13">
        <v>0</v>
      </c>
      <c r="R58" s="9">
        <v>0</v>
      </c>
      <c r="S58" s="31" t="str">
        <f t="shared" si="30"/>
        <v>NA</v>
      </c>
      <c r="T58" s="32" t="str">
        <f t="shared" si="31"/>
        <v>NA</v>
      </c>
      <c r="U58" s="7">
        <v>0</v>
      </c>
      <c r="V58" s="9">
        <v>0</v>
      </c>
      <c r="W58" s="35" t="str">
        <f t="shared" si="32"/>
        <v>NA</v>
      </c>
      <c r="X58" s="36" t="str">
        <f t="shared" si="24"/>
        <v>NA</v>
      </c>
      <c r="Y58" s="33">
        <f t="shared" si="33"/>
        <v>100</v>
      </c>
      <c r="Z58" s="34">
        <f t="shared" si="25"/>
        <v>100</v>
      </c>
    </row>
    <row r="59" spans="1:26" ht="101.25" x14ac:dyDescent="0.3">
      <c r="A59" s="113"/>
      <c r="B59" s="112"/>
      <c r="C59" s="21" t="s">
        <v>120</v>
      </c>
      <c r="D59" s="6" t="s">
        <v>142</v>
      </c>
      <c r="E59" s="7" t="s">
        <v>11</v>
      </c>
      <c r="F59" s="18">
        <v>1</v>
      </c>
      <c r="G59" s="13">
        <v>0</v>
      </c>
      <c r="H59" s="13">
        <v>0</v>
      </c>
      <c r="I59" s="59">
        <f t="shared" si="4"/>
        <v>0</v>
      </c>
      <c r="J59" s="31" t="str">
        <f t="shared" si="26"/>
        <v>NA</v>
      </c>
      <c r="K59" s="32" t="str">
        <f t="shared" si="27"/>
        <v>NA</v>
      </c>
      <c r="L59" s="13">
        <v>1</v>
      </c>
      <c r="M59" s="57">
        <v>1</v>
      </c>
      <c r="N59" s="59">
        <f t="shared" si="7"/>
        <v>1</v>
      </c>
      <c r="O59" s="31">
        <f t="shared" si="28"/>
        <v>100</v>
      </c>
      <c r="P59" s="32">
        <f t="shared" si="29"/>
        <v>100</v>
      </c>
      <c r="Q59" s="13">
        <v>0</v>
      </c>
      <c r="R59" s="9">
        <v>0</v>
      </c>
      <c r="S59" s="31" t="str">
        <f t="shared" si="30"/>
        <v>NA</v>
      </c>
      <c r="T59" s="32" t="str">
        <f t="shared" si="31"/>
        <v>NA</v>
      </c>
      <c r="U59" s="7">
        <v>0</v>
      </c>
      <c r="V59" s="9">
        <v>0</v>
      </c>
      <c r="W59" s="35" t="str">
        <f t="shared" si="32"/>
        <v>NA</v>
      </c>
      <c r="X59" s="36" t="str">
        <f t="shared" si="24"/>
        <v>NA</v>
      </c>
      <c r="Y59" s="33">
        <f t="shared" si="33"/>
        <v>100</v>
      </c>
      <c r="Z59" s="34">
        <f t="shared" si="25"/>
        <v>100</v>
      </c>
    </row>
    <row r="60" spans="1:26" ht="69.75" customHeight="1" x14ac:dyDescent="0.3">
      <c r="A60" s="113"/>
      <c r="B60" s="112"/>
      <c r="C60" s="21" t="s">
        <v>121</v>
      </c>
      <c r="D60" s="6" t="s">
        <v>143</v>
      </c>
      <c r="E60" s="7" t="s">
        <v>11</v>
      </c>
      <c r="F60" s="18">
        <v>2</v>
      </c>
      <c r="G60" s="13">
        <v>2</v>
      </c>
      <c r="H60" s="13">
        <v>2</v>
      </c>
      <c r="I60" s="59">
        <f t="shared" si="4"/>
        <v>1</v>
      </c>
      <c r="J60" s="31">
        <f t="shared" si="26"/>
        <v>100</v>
      </c>
      <c r="K60" s="32">
        <f t="shared" si="27"/>
        <v>100</v>
      </c>
      <c r="L60" s="13">
        <v>2</v>
      </c>
      <c r="M60" s="57">
        <v>1</v>
      </c>
      <c r="N60" s="59">
        <f t="shared" si="7"/>
        <v>1</v>
      </c>
      <c r="O60" s="31">
        <f t="shared" si="28"/>
        <v>50</v>
      </c>
      <c r="P60" s="32">
        <f t="shared" si="29"/>
        <v>50</v>
      </c>
      <c r="Q60" s="13">
        <v>2</v>
      </c>
      <c r="R60" s="9">
        <v>0</v>
      </c>
      <c r="S60" s="31">
        <f t="shared" si="30"/>
        <v>0</v>
      </c>
      <c r="T60" s="32">
        <f t="shared" si="31"/>
        <v>0</v>
      </c>
      <c r="U60" s="7">
        <v>2</v>
      </c>
      <c r="V60" s="9">
        <v>0</v>
      </c>
      <c r="W60" s="35">
        <f t="shared" si="32"/>
        <v>0</v>
      </c>
      <c r="X60" s="36">
        <f t="shared" si="24"/>
        <v>0</v>
      </c>
      <c r="Y60" s="33">
        <f t="shared" si="33"/>
        <v>37.5</v>
      </c>
      <c r="Z60" s="37">
        <f>IF(E60="a",(H60+M60+R60+V60)/(G60+L60+Q60+U60)*100,IF(E60=2015,(V60/F60)*100,IF(E60=2014,(R60/F60)*100,IF(E60=2013,(M60/F60)*100,IF(E60=2012,(H60/F60)*100,0)))))</f>
        <v>37.5</v>
      </c>
    </row>
    <row r="61" spans="1:26" ht="90" customHeight="1" x14ac:dyDescent="0.3">
      <c r="A61" s="113"/>
      <c r="B61" s="112"/>
      <c r="C61" s="21" t="s">
        <v>122</v>
      </c>
      <c r="D61" s="6" t="s">
        <v>144</v>
      </c>
      <c r="E61" s="7" t="s">
        <v>11</v>
      </c>
      <c r="F61" s="18">
        <v>4</v>
      </c>
      <c r="G61" s="13">
        <v>0</v>
      </c>
      <c r="H61" s="13">
        <v>0</v>
      </c>
      <c r="I61" s="59">
        <f t="shared" si="4"/>
        <v>0</v>
      </c>
      <c r="J61" s="31" t="str">
        <f t="shared" si="26"/>
        <v>NA</v>
      </c>
      <c r="K61" s="32" t="str">
        <f t="shared" si="27"/>
        <v>NA</v>
      </c>
      <c r="L61" s="13">
        <v>1</v>
      </c>
      <c r="M61" s="57">
        <v>2</v>
      </c>
      <c r="N61" s="59">
        <f t="shared" si="7"/>
        <v>1</v>
      </c>
      <c r="O61" s="31">
        <f t="shared" si="28"/>
        <v>100</v>
      </c>
      <c r="P61" s="32">
        <f t="shared" si="29"/>
        <v>200</v>
      </c>
      <c r="Q61" s="13">
        <v>1</v>
      </c>
      <c r="R61" s="9">
        <v>0</v>
      </c>
      <c r="S61" s="31">
        <f t="shared" si="30"/>
        <v>0</v>
      </c>
      <c r="T61" s="32">
        <f t="shared" si="31"/>
        <v>0</v>
      </c>
      <c r="U61" s="7">
        <v>1</v>
      </c>
      <c r="V61" s="9">
        <v>0</v>
      </c>
      <c r="W61" s="35">
        <f t="shared" si="32"/>
        <v>0</v>
      </c>
      <c r="X61" s="36">
        <f t="shared" si="24"/>
        <v>0</v>
      </c>
      <c r="Y61" s="33">
        <f t="shared" si="33"/>
        <v>50</v>
      </c>
      <c r="Z61" s="34">
        <f t="shared" si="25"/>
        <v>50</v>
      </c>
    </row>
    <row r="62" spans="1:26" ht="78.75" x14ac:dyDescent="0.3">
      <c r="A62" s="113"/>
      <c r="B62" s="112" t="s">
        <v>106</v>
      </c>
      <c r="C62" s="21" t="s">
        <v>123</v>
      </c>
      <c r="D62" s="6" t="s">
        <v>145</v>
      </c>
      <c r="E62" s="7" t="s">
        <v>11</v>
      </c>
      <c r="F62" s="18">
        <v>4</v>
      </c>
      <c r="G62" s="13">
        <v>1</v>
      </c>
      <c r="H62" s="13">
        <v>1</v>
      </c>
      <c r="I62" s="59">
        <f t="shared" si="4"/>
        <v>1</v>
      </c>
      <c r="J62" s="31">
        <f t="shared" si="26"/>
        <v>100</v>
      </c>
      <c r="K62" s="32">
        <f t="shared" si="27"/>
        <v>100</v>
      </c>
      <c r="L62" s="13">
        <v>1</v>
      </c>
      <c r="M62" s="57">
        <v>1</v>
      </c>
      <c r="N62" s="59">
        <f t="shared" si="7"/>
        <v>1</v>
      </c>
      <c r="O62" s="31">
        <f t="shared" si="28"/>
        <v>100</v>
      </c>
      <c r="P62" s="32">
        <f t="shared" si="29"/>
        <v>100</v>
      </c>
      <c r="Q62" s="13">
        <v>1</v>
      </c>
      <c r="R62" s="9">
        <v>0</v>
      </c>
      <c r="S62" s="31">
        <f t="shared" si="30"/>
        <v>0</v>
      </c>
      <c r="T62" s="32">
        <f t="shared" si="31"/>
        <v>0</v>
      </c>
      <c r="U62" s="7">
        <v>1</v>
      </c>
      <c r="V62" s="9">
        <v>0</v>
      </c>
      <c r="W62" s="35">
        <f t="shared" si="32"/>
        <v>0</v>
      </c>
      <c r="X62" s="36">
        <f t="shared" si="24"/>
        <v>0</v>
      </c>
      <c r="Y62" s="33">
        <f t="shared" si="33"/>
        <v>50</v>
      </c>
      <c r="Z62" s="34">
        <f t="shared" si="25"/>
        <v>50</v>
      </c>
    </row>
    <row r="63" spans="1:26" ht="83.25" customHeight="1" x14ac:dyDescent="0.3">
      <c r="A63" s="113"/>
      <c r="B63" s="112"/>
      <c r="C63" s="21" t="s">
        <v>124</v>
      </c>
      <c r="D63" s="6" t="s">
        <v>146</v>
      </c>
      <c r="E63" s="7" t="s">
        <v>11</v>
      </c>
      <c r="F63" s="18">
        <v>1</v>
      </c>
      <c r="G63" s="13">
        <v>0</v>
      </c>
      <c r="H63" s="13">
        <v>0</v>
      </c>
      <c r="I63" s="59">
        <f t="shared" si="4"/>
        <v>0</v>
      </c>
      <c r="J63" s="31" t="str">
        <f t="shared" si="26"/>
        <v>NA</v>
      </c>
      <c r="K63" s="32" t="str">
        <f t="shared" si="27"/>
        <v>NA</v>
      </c>
      <c r="L63" s="13">
        <v>1</v>
      </c>
      <c r="M63" s="57">
        <v>0</v>
      </c>
      <c r="N63" s="59">
        <f t="shared" si="7"/>
        <v>1</v>
      </c>
      <c r="O63" s="31">
        <f t="shared" si="28"/>
        <v>0</v>
      </c>
      <c r="P63" s="32">
        <f t="shared" si="29"/>
        <v>0</v>
      </c>
      <c r="Q63" s="13">
        <v>1</v>
      </c>
      <c r="R63" s="9">
        <v>0</v>
      </c>
      <c r="S63" s="31">
        <f t="shared" si="30"/>
        <v>0</v>
      </c>
      <c r="T63" s="32">
        <f t="shared" si="31"/>
        <v>0</v>
      </c>
      <c r="U63" s="7">
        <v>1</v>
      </c>
      <c r="V63" s="9">
        <v>0</v>
      </c>
      <c r="W63" s="35">
        <f t="shared" si="32"/>
        <v>0</v>
      </c>
      <c r="X63" s="36">
        <f t="shared" si="24"/>
        <v>0</v>
      </c>
      <c r="Y63" s="33">
        <f t="shared" si="33"/>
        <v>0</v>
      </c>
      <c r="Z63" s="37">
        <f>IF(E63="a",(H63+M63+R63+V63)/(G63+L63+Q63+U63)*100,IF(E63=2015,(V63/F63)*100,IF(E63=2014,(R63/F63)*100,IF(E63=2013,(M63/F63)*100,IF(E63=2012,(H63/F63)*100,0)))))</f>
        <v>0</v>
      </c>
    </row>
    <row r="64" spans="1:26" ht="81.75" customHeight="1" x14ac:dyDescent="0.3">
      <c r="A64" s="113"/>
      <c r="B64" s="112"/>
      <c r="C64" s="21" t="s">
        <v>125</v>
      </c>
      <c r="D64" s="6" t="s">
        <v>147</v>
      </c>
      <c r="E64" s="7" t="s">
        <v>11</v>
      </c>
      <c r="F64" s="18">
        <v>1</v>
      </c>
      <c r="G64" s="13">
        <v>0</v>
      </c>
      <c r="H64" s="13">
        <v>0</v>
      </c>
      <c r="I64" s="59">
        <f t="shared" si="4"/>
        <v>0</v>
      </c>
      <c r="J64" s="31" t="str">
        <f t="shared" si="26"/>
        <v>NA</v>
      </c>
      <c r="K64" s="32" t="str">
        <f t="shared" si="27"/>
        <v>NA</v>
      </c>
      <c r="L64" s="13">
        <v>1</v>
      </c>
      <c r="M64" s="57">
        <v>1</v>
      </c>
      <c r="N64" s="59">
        <f t="shared" si="7"/>
        <v>1</v>
      </c>
      <c r="O64" s="31">
        <f t="shared" si="28"/>
        <v>100</v>
      </c>
      <c r="P64" s="32">
        <f t="shared" si="29"/>
        <v>100</v>
      </c>
      <c r="Q64" s="13">
        <v>0</v>
      </c>
      <c r="R64" s="9">
        <v>0</v>
      </c>
      <c r="S64" s="31" t="str">
        <f t="shared" si="30"/>
        <v>NA</v>
      </c>
      <c r="T64" s="32" t="str">
        <f t="shared" si="31"/>
        <v>NA</v>
      </c>
      <c r="U64" s="7">
        <v>0</v>
      </c>
      <c r="V64" s="9">
        <v>0</v>
      </c>
      <c r="W64" s="35" t="str">
        <f t="shared" si="32"/>
        <v>NA</v>
      </c>
      <c r="X64" s="36" t="str">
        <f t="shared" si="24"/>
        <v>NA</v>
      </c>
      <c r="Y64" s="33">
        <f t="shared" si="33"/>
        <v>100</v>
      </c>
      <c r="Z64" s="34">
        <f t="shared" si="25"/>
        <v>100</v>
      </c>
    </row>
    <row r="65" spans="1:27" ht="45.75" x14ac:dyDescent="0.3">
      <c r="A65" s="113"/>
      <c r="B65" s="112"/>
      <c r="C65" s="21" t="s">
        <v>126</v>
      </c>
      <c r="D65" s="6" t="s">
        <v>148</v>
      </c>
      <c r="E65" s="7" t="s">
        <v>11</v>
      </c>
      <c r="F65" s="18">
        <v>1</v>
      </c>
      <c r="G65" s="13">
        <v>0</v>
      </c>
      <c r="H65" s="13">
        <v>0</v>
      </c>
      <c r="I65" s="59">
        <f t="shared" si="4"/>
        <v>0</v>
      </c>
      <c r="J65" s="31" t="str">
        <f t="shared" si="26"/>
        <v>NA</v>
      </c>
      <c r="K65" s="32" t="str">
        <f t="shared" si="27"/>
        <v>NA</v>
      </c>
      <c r="L65" s="13">
        <v>0</v>
      </c>
      <c r="M65" s="57">
        <v>0</v>
      </c>
      <c r="N65" s="59">
        <f t="shared" si="7"/>
        <v>0</v>
      </c>
      <c r="O65" s="31" t="str">
        <f t="shared" si="28"/>
        <v>NA</v>
      </c>
      <c r="P65" s="32" t="str">
        <f t="shared" si="29"/>
        <v>NA</v>
      </c>
      <c r="Q65" s="13">
        <v>1</v>
      </c>
      <c r="R65" s="9">
        <v>0</v>
      </c>
      <c r="S65" s="31">
        <f t="shared" si="30"/>
        <v>0</v>
      </c>
      <c r="T65" s="32">
        <f t="shared" si="31"/>
        <v>0</v>
      </c>
      <c r="U65" s="7">
        <v>0</v>
      </c>
      <c r="V65" s="9">
        <v>0</v>
      </c>
      <c r="W65" s="35" t="str">
        <f t="shared" si="32"/>
        <v>NA</v>
      </c>
      <c r="X65" s="36" t="str">
        <f t="shared" si="24"/>
        <v>NA</v>
      </c>
      <c r="Y65" s="33">
        <f t="shared" si="33"/>
        <v>0</v>
      </c>
      <c r="Z65" s="34">
        <f t="shared" si="25"/>
        <v>0</v>
      </c>
    </row>
    <row r="66" spans="1:27" ht="55.5" customHeight="1" x14ac:dyDescent="0.3">
      <c r="A66" s="113"/>
      <c r="B66" s="112"/>
      <c r="C66" s="21" t="s">
        <v>127</v>
      </c>
      <c r="D66" s="6" t="s">
        <v>149</v>
      </c>
      <c r="E66" s="7" t="s">
        <v>11</v>
      </c>
      <c r="F66" s="18">
        <v>1</v>
      </c>
      <c r="G66" s="13">
        <v>0</v>
      </c>
      <c r="H66" s="13">
        <v>0</v>
      </c>
      <c r="I66" s="59">
        <f t="shared" si="4"/>
        <v>0</v>
      </c>
      <c r="J66" s="31" t="str">
        <f t="shared" si="26"/>
        <v>NA</v>
      </c>
      <c r="K66" s="32" t="str">
        <f t="shared" si="27"/>
        <v>NA</v>
      </c>
      <c r="L66" s="13">
        <v>1</v>
      </c>
      <c r="M66" s="57">
        <v>0</v>
      </c>
      <c r="N66" s="59">
        <f t="shared" si="7"/>
        <v>1</v>
      </c>
      <c r="O66" s="31">
        <f t="shared" si="28"/>
        <v>0</v>
      </c>
      <c r="P66" s="32">
        <f t="shared" si="29"/>
        <v>0</v>
      </c>
      <c r="Q66" s="13">
        <v>0</v>
      </c>
      <c r="R66" s="9">
        <v>0</v>
      </c>
      <c r="S66" s="31" t="str">
        <f t="shared" si="30"/>
        <v>NA</v>
      </c>
      <c r="T66" s="32" t="str">
        <f t="shared" si="31"/>
        <v>NA</v>
      </c>
      <c r="U66" s="7">
        <v>0</v>
      </c>
      <c r="V66" s="9">
        <v>0</v>
      </c>
      <c r="W66" s="35" t="str">
        <f t="shared" si="32"/>
        <v>NA</v>
      </c>
      <c r="X66" s="36" t="str">
        <f t="shared" ref="X66:X81" si="34">IF(U66&gt;0,(V66/U66)*100,IF(V66&gt;0,V66*100,"NA"))</f>
        <v>NA</v>
      </c>
      <c r="Y66" s="33">
        <f t="shared" si="33"/>
        <v>0</v>
      </c>
      <c r="Z66" s="34">
        <f t="shared" ref="Z66:Z79" si="35">IF(E66="a",(H66+M66+R66+V66)/F66*100,IF(E66=2015,(V66/F66)*100,IF(E66=2014,(R66/F66)*100,IF(E66=2013,(M66/F66)*100,IF(E66=2012,(H66/F66)*100,0)))))</f>
        <v>0</v>
      </c>
    </row>
    <row r="67" spans="1:27" ht="84.75" customHeight="1" x14ac:dyDescent="0.3">
      <c r="A67" s="113"/>
      <c r="B67" s="112"/>
      <c r="C67" s="21" t="s">
        <v>128</v>
      </c>
      <c r="D67" s="6" t="s">
        <v>150</v>
      </c>
      <c r="E67" s="7" t="s">
        <v>11</v>
      </c>
      <c r="F67" s="18">
        <v>1</v>
      </c>
      <c r="G67" s="13">
        <v>0</v>
      </c>
      <c r="H67" s="13">
        <v>0</v>
      </c>
      <c r="I67" s="59">
        <f t="shared" si="4"/>
        <v>0</v>
      </c>
      <c r="J67" s="31" t="str">
        <f t="shared" si="26"/>
        <v>NA</v>
      </c>
      <c r="K67" s="32" t="str">
        <f t="shared" si="27"/>
        <v>NA</v>
      </c>
      <c r="L67" s="13">
        <v>0</v>
      </c>
      <c r="M67" s="57">
        <v>1</v>
      </c>
      <c r="N67" s="59">
        <f t="shared" si="7"/>
        <v>1</v>
      </c>
      <c r="O67" s="31">
        <f t="shared" si="28"/>
        <v>100</v>
      </c>
      <c r="P67" s="32">
        <f t="shared" si="29"/>
        <v>100</v>
      </c>
      <c r="Q67" s="13">
        <v>1</v>
      </c>
      <c r="R67" s="9">
        <v>0</v>
      </c>
      <c r="S67" s="31">
        <f t="shared" si="30"/>
        <v>0</v>
      </c>
      <c r="T67" s="32">
        <f t="shared" si="31"/>
        <v>0</v>
      </c>
      <c r="U67" s="7">
        <v>1</v>
      </c>
      <c r="V67" s="9">
        <v>0</v>
      </c>
      <c r="W67" s="35">
        <f t="shared" si="32"/>
        <v>0</v>
      </c>
      <c r="X67" s="36">
        <f t="shared" si="34"/>
        <v>0</v>
      </c>
      <c r="Y67" s="33">
        <f t="shared" si="33"/>
        <v>50</v>
      </c>
      <c r="Z67" s="37">
        <f>IF(E67="a",(H67+M67+R67+V67)/(G67+L67+Q67+U67)*100,IF(E67=2015,(V67/F67)*100,IF(E67=2014,(R67/F67)*100,IF(E67=2013,(M67/F67)*100,IF(E67=2012,(H67/F67)*100,0)))))</f>
        <v>50</v>
      </c>
    </row>
    <row r="68" spans="1:27" ht="67.5" x14ac:dyDescent="0.3">
      <c r="A68" s="113"/>
      <c r="B68" s="20" t="s">
        <v>107</v>
      </c>
      <c r="C68" s="21" t="s">
        <v>129</v>
      </c>
      <c r="D68" s="6" t="s">
        <v>151</v>
      </c>
      <c r="E68" s="7" t="s">
        <v>11</v>
      </c>
      <c r="F68" s="18">
        <v>2</v>
      </c>
      <c r="G68" s="13">
        <v>0</v>
      </c>
      <c r="H68" s="13">
        <v>1</v>
      </c>
      <c r="I68" s="59">
        <f t="shared" si="4"/>
        <v>1</v>
      </c>
      <c r="J68" s="31">
        <f t="shared" si="26"/>
        <v>100</v>
      </c>
      <c r="K68" s="32">
        <f t="shared" si="27"/>
        <v>100</v>
      </c>
      <c r="L68" s="13">
        <v>0</v>
      </c>
      <c r="M68" s="57">
        <v>0</v>
      </c>
      <c r="N68" s="59">
        <f t="shared" si="7"/>
        <v>0</v>
      </c>
      <c r="O68" s="31" t="str">
        <f t="shared" si="28"/>
        <v>NA</v>
      </c>
      <c r="P68" s="32" t="str">
        <f t="shared" si="29"/>
        <v>NA</v>
      </c>
      <c r="Q68" s="13">
        <v>2</v>
      </c>
      <c r="R68" s="9">
        <v>0</v>
      </c>
      <c r="S68" s="31">
        <f t="shared" si="30"/>
        <v>0</v>
      </c>
      <c r="T68" s="32">
        <f t="shared" si="31"/>
        <v>0</v>
      </c>
      <c r="U68" s="7">
        <v>0</v>
      </c>
      <c r="V68" s="9">
        <v>0</v>
      </c>
      <c r="W68" s="31" t="str">
        <f t="shared" si="32"/>
        <v>NA</v>
      </c>
      <c r="X68" s="32" t="str">
        <f t="shared" si="34"/>
        <v>NA</v>
      </c>
      <c r="Y68" s="33">
        <f t="shared" si="33"/>
        <v>50</v>
      </c>
      <c r="Z68" s="39">
        <f t="shared" si="35"/>
        <v>50</v>
      </c>
    </row>
    <row r="69" spans="1:27" ht="63.75" x14ac:dyDescent="0.3">
      <c r="A69" s="83" t="s">
        <v>154</v>
      </c>
      <c r="B69" s="85" t="s">
        <v>155</v>
      </c>
      <c r="C69" s="40" t="s">
        <v>156</v>
      </c>
      <c r="D69" s="41" t="s">
        <v>157</v>
      </c>
      <c r="E69" s="41" t="s">
        <v>11</v>
      </c>
      <c r="F69" s="42">
        <v>1</v>
      </c>
      <c r="G69" s="12">
        <v>1</v>
      </c>
      <c r="H69" s="51">
        <v>1</v>
      </c>
      <c r="I69" s="59">
        <f t="shared" si="4"/>
        <v>1</v>
      </c>
      <c r="J69" s="31">
        <f>IF(K69="NA","NA",IF(K69&gt;100,100,K69))</f>
        <v>100</v>
      </c>
      <c r="K69" s="32">
        <f t="shared" si="27"/>
        <v>100</v>
      </c>
      <c r="L69" s="12">
        <v>1</v>
      </c>
      <c r="M69" s="51">
        <v>1</v>
      </c>
      <c r="N69" s="59">
        <f t="shared" si="7"/>
        <v>1</v>
      </c>
      <c r="O69" s="31">
        <f>IF(P69="NA","NA",IF(P69&gt;100,100,P69))</f>
        <v>100</v>
      </c>
      <c r="P69" s="32">
        <f t="shared" si="29"/>
        <v>100</v>
      </c>
      <c r="Q69" s="43">
        <v>100</v>
      </c>
      <c r="R69" s="43">
        <v>0</v>
      </c>
      <c r="S69" s="31">
        <f>IF(T69="NA","NA",IF(T69&gt;100,100,T69))</f>
        <v>0</v>
      </c>
      <c r="T69" s="32">
        <f t="shared" si="31"/>
        <v>0</v>
      </c>
      <c r="U69" s="43">
        <v>100</v>
      </c>
      <c r="V69" s="43">
        <v>0</v>
      </c>
      <c r="W69" s="31">
        <f>IF(X69="NA","NA",IF(X69&gt;100,100,X69))</f>
        <v>0</v>
      </c>
      <c r="X69" s="32">
        <f t="shared" si="34"/>
        <v>0</v>
      </c>
      <c r="Y69" s="33">
        <f>IF(Z69&gt;100,100,Z69)</f>
        <v>100</v>
      </c>
      <c r="Z69" s="34">
        <f t="shared" si="35"/>
        <v>200</v>
      </c>
      <c r="AA69" s="1" t="s">
        <v>160</v>
      </c>
    </row>
    <row r="70" spans="1:27" ht="51" x14ac:dyDescent="0.3">
      <c r="A70" s="84"/>
      <c r="B70" s="85"/>
      <c r="C70" s="40" t="s">
        <v>158</v>
      </c>
      <c r="D70" s="41" t="s">
        <v>159</v>
      </c>
      <c r="E70" s="41" t="s">
        <v>11</v>
      </c>
      <c r="F70" s="42">
        <v>0.8</v>
      </c>
      <c r="G70" s="12">
        <v>0.05</v>
      </c>
      <c r="H70" s="51">
        <v>0.05</v>
      </c>
      <c r="I70" s="59">
        <f t="shared" si="4"/>
        <v>1</v>
      </c>
      <c r="J70" s="31">
        <f t="shared" ref="J70:J75" si="36">IF(K70="NA","NA",IF(K70&gt;100,100,K70))</f>
        <v>100</v>
      </c>
      <c r="K70" s="32">
        <f t="shared" si="27"/>
        <v>100</v>
      </c>
      <c r="L70" s="12">
        <v>0.25</v>
      </c>
      <c r="M70" s="51">
        <v>0.25</v>
      </c>
      <c r="N70" s="59">
        <f t="shared" si="7"/>
        <v>1</v>
      </c>
      <c r="O70" s="31">
        <f t="shared" ref="O70:O75" si="37">IF(P70="NA","NA",IF(P70&gt;100,100,P70))</f>
        <v>100</v>
      </c>
      <c r="P70" s="32">
        <f t="shared" si="29"/>
        <v>100</v>
      </c>
      <c r="Q70" s="43">
        <v>30</v>
      </c>
      <c r="R70" s="43">
        <v>0</v>
      </c>
      <c r="S70" s="31">
        <f t="shared" ref="S70:S75" si="38">IF(T70="NA","NA",IF(T70&gt;100,100,T70))</f>
        <v>0</v>
      </c>
      <c r="T70" s="32">
        <f t="shared" si="31"/>
        <v>0</v>
      </c>
      <c r="U70" s="43">
        <v>20</v>
      </c>
      <c r="V70" s="43">
        <v>0</v>
      </c>
      <c r="W70" s="31">
        <f t="shared" ref="W70:W75" si="39">IF(X70="NA","NA",IF(X70&gt;100,100,X70))</f>
        <v>0</v>
      </c>
      <c r="X70" s="32">
        <f t="shared" si="34"/>
        <v>0</v>
      </c>
      <c r="Y70" s="33">
        <f t="shared" ref="Y70:Y75" si="40">IF(Z70&gt;100,100,Z70)</f>
        <v>37.499999999999993</v>
      </c>
      <c r="Z70" s="34">
        <f t="shared" si="35"/>
        <v>37.499999999999993</v>
      </c>
      <c r="AA70" s="1" t="s">
        <v>160</v>
      </c>
    </row>
    <row r="71" spans="1:27" ht="51" x14ac:dyDescent="0.3">
      <c r="A71" s="86" t="s">
        <v>161</v>
      </c>
      <c r="B71" s="86" t="s">
        <v>162</v>
      </c>
      <c r="C71" s="41" t="s">
        <v>163</v>
      </c>
      <c r="D71" s="41" t="s">
        <v>164</v>
      </c>
      <c r="E71" s="41" t="s">
        <v>11</v>
      </c>
      <c r="F71" s="41">
        <v>1</v>
      </c>
      <c r="G71" s="43">
        <v>1</v>
      </c>
      <c r="H71" s="43">
        <v>1</v>
      </c>
      <c r="I71" s="59">
        <f t="shared" si="4"/>
        <v>1</v>
      </c>
      <c r="J71" s="31">
        <f t="shared" si="36"/>
        <v>100</v>
      </c>
      <c r="K71" s="32">
        <f t="shared" si="27"/>
        <v>100</v>
      </c>
      <c r="L71" s="43">
        <v>0</v>
      </c>
      <c r="M71" s="58">
        <v>1</v>
      </c>
      <c r="N71" s="59">
        <f t="shared" si="7"/>
        <v>1</v>
      </c>
      <c r="O71" s="31">
        <f t="shared" si="37"/>
        <v>100</v>
      </c>
      <c r="P71" s="32">
        <f t="shared" si="29"/>
        <v>100</v>
      </c>
      <c r="Q71" s="43">
        <v>0</v>
      </c>
      <c r="R71" s="43">
        <v>0</v>
      </c>
      <c r="S71" s="31" t="str">
        <f t="shared" si="38"/>
        <v>NA</v>
      </c>
      <c r="T71" s="32" t="str">
        <f t="shared" si="31"/>
        <v>NA</v>
      </c>
      <c r="U71" s="43">
        <v>0</v>
      </c>
      <c r="V71" s="43">
        <v>0</v>
      </c>
      <c r="W71" s="31" t="str">
        <f t="shared" si="39"/>
        <v>NA</v>
      </c>
      <c r="X71" s="32" t="str">
        <f t="shared" si="34"/>
        <v>NA</v>
      </c>
      <c r="Y71" s="33">
        <f t="shared" si="40"/>
        <v>100</v>
      </c>
      <c r="Z71" s="34">
        <f t="shared" si="35"/>
        <v>200</v>
      </c>
      <c r="AA71" s="1" t="s">
        <v>160</v>
      </c>
    </row>
    <row r="72" spans="1:27" ht="51" x14ac:dyDescent="0.3">
      <c r="A72" s="87"/>
      <c r="B72" s="87"/>
      <c r="C72" s="41" t="s">
        <v>165</v>
      </c>
      <c r="D72" s="41" t="s">
        <v>166</v>
      </c>
      <c r="E72" s="41"/>
      <c r="F72" s="42">
        <v>1</v>
      </c>
      <c r="G72" s="12">
        <v>0.2</v>
      </c>
      <c r="H72" s="51">
        <v>0.2</v>
      </c>
      <c r="I72" s="59">
        <f t="shared" ref="I72:I81" si="41">IF(J72="NA",0,1)</f>
        <v>1</v>
      </c>
      <c r="J72" s="31">
        <f t="shared" si="36"/>
        <v>100</v>
      </c>
      <c r="K72" s="32">
        <f t="shared" si="27"/>
        <v>100</v>
      </c>
      <c r="L72" s="12">
        <v>0.3</v>
      </c>
      <c r="M72" s="51">
        <v>0.5</v>
      </c>
      <c r="N72" s="59">
        <f t="shared" ref="N72:N81" si="42">IF(O72="NA",0,1)</f>
        <v>1</v>
      </c>
      <c r="O72" s="31">
        <f t="shared" si="37"/>
        <v>100</v>
      </c>
      <c r="P72" s="32">
        <f t="shared" si="29"/>
        <v>166.66666666666669</v>
      </c>
      <c r="Q72" s="43">
        <v>30</v>
      </c>
      <c r="R72" s="43">
        <v>0</v>
      </c>
      <c r="S72" s="31">
        <f t="shared" si="38"/>
        <v>0</v>
      </c>
      <c r="T72" s="32">
        <f t="shared" si="31"/>
        <v>0</v>
      </c>
      <c r="U72" s="43">
        <v>20</v>
      </c>
      <c r="V72" s="43">
        <v>0</v>
      </c>
      <c r="W72" s="31">
        <f t="shared" si="39"/>
        <v>0</v>
      </c>
      <c r="X72" s="32">
        <f t="shared" si="34"/>
        <v>0</v>
      </c>
      <c r="Y72" s="33">
        <f t="shared" si="40"/>
        <v>0</v>
      </c>
      <c r="Z72" s="34">
        <f t="shared" si="35"/>
        <v>0</v>
      </c>
      <c r="AA72" s="1" t="s">
        <v>160</v>
      </c>
    </row>
    <row r="73" spans="1:27" ht="51" x14ac:dyDescent="0.3">
      <c r="A73" s="87"/>
      <c r="B73" s="88"/>
      <c r="C73" s="41" t="s">
        <v>167</v>
      </c>
      <c r="D73" s="41" t="s">
        <v>168</v>
      </c>
      <c r="E73" s="41" t="s">
        <v>11</v>
      </c>
      <c r="F73" s="41">
        <v>1</v>
      </c>
      <c r="G73" s="43">
        <v>0</v>
      </c>
      <c r="H73" s="43">
        <v>0</v>
      </c>
      <c r="I73" s="59">
        <f t="shared" si="41"/>
        <v>0</v>
      </c>
      <c r="J73" s="31" t="str">
        <f t="shared" si="36"/>
        <v>NA</v>
      </c>
      <c r="K73" s="32" t="str">
        <f t="shared" si="27"/>
        <v>NA</v>
      </c>
      <c r="L73" s="43">
        <v>0</v>
      </c>
      <c r="M73" s="58">
        <v>0</v>
      </c>
      <c r="N73" s="59">
        <f t="shared" si="42"/>
        <v>0</v>
      </c>
      <c r="O73" s="31" t="str">
        <f t="shared" si="37"/>
        <v>NA</v>
      </c>
      <c r="P73" s="32" t="str">
        <f t="shared" si="29"/>
        <v>NA</v>
      </c>
      <c r="Q73" s="43">
        <v>0</v>
      </c>
      <c r="R73" s="43">
        <v>0</v>
      </c>
      <c r="S73" s="31" t="str">
        <f t="shared" si="38"/>
        <v>NA</v>
      </c>
      <c r="T73" s="32" t="str">
        <f t="shared" si="31"/>
        <v>NA</v>
      </c>
      <c r="U73" s="43">
        <v>1</v>
      </c>
      <c r="V73" s="43">
        <v>0</v>
      </c>
      <c r="W73" s="31">
        <f t="shared" si="39"/>
        <v>0</v>
      </c>
      <c r="X73" s="32">
        <f t="shared" si="34"/>
        <v>0</v>
      </c>
      <c r="Y73" s="33">
        <f t="shared" si="40"/>
        <v>0</v>
      </c>
      <c r="Z73" s="34">
        <f t="shared" si="35"/>
        <v>0</v>
      </c>
      <c r="AA73" s="1" t="s">
        <v>160</v>
      </c>
    </row>
    <row r="74" spans="1:27" ht="76.5" x14ac:dyDescent="0.3">
      <c r="A74" s="87"/>
      <c r="B74" s="86" t="s">
        <v>169</v>
      </c>
      <c r="C74" s="41" t="s">
        <v>170</v>
      </c>
      <c r="D74" s="41" t="s">
        <v>171</v>
      </c>
      <c r="E74" s="41"/>
      <c r="F74" s="42">
        <v>0.6</v>
      </c>
      <c r="G74" s="12">
        <v>0</v>
      </c>
      <c r="H74" s="51">
        <v>0</v>
      </c>
      <c r="I74" s="59">
        <f t="shared" si="41"/>
        <v>0</v>
      </c>
      <c r="J74" s="31" t="str">
        <f t="shared" si="36"/>
        <v>NA</v>
      </c>
      <c r="K74" s="32" t="str">
        <f t="shared" si="27"/>
        <v>NA</v>
      </c>
      <c r="L74" s="12">
        <v>0.4</v>
      </c>
      <c r="M74" s="51">
        <v>0.4</v>
      </c>
      <c r="N74" s="59">
        <f t="shared" si="42"/>
        <v>1</v>
      </c>
      <c r="O74" s="31">
        <f t="shared" si="37"/>
        <v>100</v>
      </c>
      <c r="P74" s="32">
        <f t="shared" si="29"/>
        <v>100</v>
      </c>
      <c r="Q74" s="43">
        <v>20</v>
      </c>
      <c r="R74" s="43">
        <v>0</v>
      </c>
      <c r="S74" s="31">
        <f t="shared" si="38"/>
        <v>0</v>
      </c>
      <c r="T74" s="32">
        <f t="shared" si="31"/>
        <v>0</v>
      </c>
      <c r="U74" s="43">
        <v>0</v>
      </c>
      <c r="V74" s="43">
        <v>0</v>
      </c>
      <c r="W74" s="31" t="str">
        <f t="shared" si="39"/>
        <v>NA</v>
      </c>
      <c r="X74" s="32" t="str">
        <f t="shared" si="34"/>
        <v>NA</v>
      </c>
      <c r="Y74" s="33">
        <f t="shared" si="40"/>
        <v>0</v>
      </c>
      <c r="Z74" s="34">
        <f t="shared" si="35"/>
        <v>0</v>
      </c>
      <c r="AA74" s="1" t="s">
        <v>160</v>
      </c>
    </row>
    <row r="75" spans="1:27" ht="51" x14ac:dyDescent="0.3">
      <c r="A75" s="88"/>
      <c r="B75" s="88"/>
      <c r="C75" s="41" t="s">
        <v>172</v>
      </c>
      <c r="D75" s="41" t="s">
        <v>173</v>
      </c>
      <c r="E75" s="41" t="s">
        <v>11</v>
      </c>
      <c r="F75" s="41">
        <v>12</v>
      </c>
      <c r="G75" s="43">
        <v>0</v>
      </c>
      <c r="H75" s="43">
        <v>0</v>
      </c>
      <c r="I75" s="59">
        <f t="shared" si="41"/>
        <v>0</v>
      </c>
      <c r="J75" s="31" t="str">
        <f t="shared" si="36"/>
        <v>NA</v>
      </c>
      <c r="K75" s="32" t="str">
        <f t="shared" si="27"/>
        <v>NA</v>
      </c>
      <c r="L75" s="43">
        <v>4</v>
      </c>
      <c r="M75" s="58">
        <v>0</v>
      </c>
      <c r="N75" s="59">
        <f t="shared" si="42"/>
        <v>1</v>
      </c>
      <c r="O75" s="31">
        <f t="shared" si="37"/>
        <v>0</v>
      </c>
      <c r="P75" s="32">
        <f t="shared" si="29"/>
        <v>0</v>
      </c>
      <c r="Q75" s="43">
        <v>4</v>
      </c>
      <c r="R75" s="43">
        <v>0</v>
      </c>
      <c r="S75" s="31">
        <f t="shared" si="38"/>
        <v>0</v>
      </c>
      <c r="T75" s="32">
        <f t="shared" si="31"/>
        <v>0</v>
      </c>
      <c r="U75" s="43">
        <v>4</v>
      </c>
      <c r="V75" s="43">
        <v>0</v>
      </c>
      <c r="W75" s="31">
        <f t="shared" si="39"/>
        <v>0</v>
      </c>
      <c r="X75" s="32">
        <f t="shared" si="34"/>
        <v>0</v>
      </c>
      <c r="Y75" s="33">
        <f t="shared" si="40"/>
        <v>0</v>
      </c>
      <c r="Z75" s="34">
        <f t="shared" si="35"/>
        <v>0</v>
      </c>
      <c r="AA75" s="1" t="s">
        <v>160</v>
      </c>
    </row>
    <row r="76" spans="1:27" ht="45.75" x14ac:dyDescent="0.3">
      <c r="A76" s="89" t="s">
        <v>174</v>
      </c>
      <c r="B76" s="89" t="s">
        <v>175</v>
      </c>
      <c r="C76" s="5" t="s">
        <v>176</v>
      </c>
      <c r="D76" s="6" t="s">
        <v>177</v>
      </c>
      <c r="E76" s="41" t="s">
        <v>178</v>
      </c>
      <c r="F76" s="7">
        <v>1</v>
      </c>
      <c r="G76" s="7">
        <v>0</v>
      </c>
      <c r="H76" s="7">
        <v>0</v>
      </c>
      <c r="I76" s="59">
        <f t="shared" si="41"/>
        <v>0</v>
      </c>
      <c r="J76" s="31" t="str">
        <f>IF(K76="NA","NA",IF(K76&gt;100,100,K76))</f>
        <v>NA</v>
      </c>
      <c r="K76" s="32" t="str">
        <f t="shared" si="27"/>
        <v>NA</v>
      </c>
      <c r="L76" s="7">
        <v>1</v>
      </c>
      <c r="M76" s="49">
        <v>0</v>
      </c>
      <c r="N76" s="59">
        <f t="shared" si="42"/>
        <v>1</v>
      </c>
      <c r="O76" s="31">
        <f>IF(P76="NA","NA",IF(P76&gt;100,100,P76))</f>
        <v>0</v>
      </c>
      <c r="P76" s="32">
        <f t="shared" si="29"/>
        <v>0</v>
      </c>
      <c r="Q76" s="7">
        <v>0</v>
      </c>
      <c r="R76" s="7">
        <v>0</v>
      </c>
      <c r="S76" s="31" t="str">
        <f>IF(T76="NA","NA",IF(T76&gt;100,100,T76))</f>
        <v>NA</v>
      </c>
      <c r="T76" s="32" t="str">
        <f t="shared" si="31"/>
        <v>NA</v>
      </c>
      <c r="U76" s="7">
        <v>0</v>
      </c>
      <c r="V76" s="7">
        <v>0</v>
      </c>
      <c r="W76" s="31" t="str">
        <f>IF(X76="NA","NA",IF(X76&gt;100,100,X76))</f>
        <v>NA</v>
      </c>
      <c r="X76" s="32" t="str">
        <f t="shared" si="34"/>
        <v>NA</v>
      </c>
      <c r="Y76" s="33">
        <f>IF(Z76&gt;100,100,Z76)</f>
        <v>0</v>
      </c>
      <c r="Z76" s="34">
        <f t="shared" si="35"/>
        <v>0</v>
      </c>
      <c r="AA76" s="1" t="s">
        <v>191</v>
      </c>
    </row>
    <row r="77" spans="1:27" ht="45.75" x14ac:dyDescent="0.3">
      <c r="A77" s="89"/>
      <c r="B77" s="89"/>
      <c r="C77" s="5" t="s">
        <v>179</v>
      </c>
      <c r="D77" s="6" t="s">
        <v>180</v>
      </c>
      <c r="E77" s="41" t="s">
        <v>178</v>
      </c>
      <c r="F77" s="7">
        <v>3</v>
      </c>
      <c r="G77" s="7">
        <v>0</v>
      </c>
      <c r="H77" s="7">
        <v>1</v>
      </c>
      <c r="I77" s="59">
        <f t="shared" si="41"/>
        <v>1</v>
      </c>
      <c r="J77" s="31">
        <f t="shared" ref="J77:J81" si="43">IF(K77="NA","NA",IF(K77&gt;100,100,K77))</f>
        <v>100</v>
      </c>
      <c r="K77" s="32">
        <f t="shared" si="27"/>
        <v>100</v>
      </c>
      <c r="L77" s="7">
        <v>1</v>
      </c>
      <c r="M77" s="49">
        <v>3</v>
      </c>
      <c r="N77" s="59">
        <f t="shared" si="42"/>
        <v>1</v>
      </c>
      <c r="O77" s="31">
        <f t="shared" ref="O77:O81" si="44">IF(P77="NA","NA",IF(P77&gt;100,100,P77))</f>
        <v>100</v>
      </c>
      <c r="P77" s="32">
        <f t="shared" si="29"/>
        <v>300</v>
      </c>
      <c r="Q77" s="7">
        <v>1</v>
      </c>
      <c r="R77" s="7">
        <v>0</v>
      </c>
      <c r="S77" s="31">
        <f t="shared" ref="S77:S81" si="45">IF(T77="NA","NA",IF(T77&gt;100,100,T77))</f>
        <v>0</v>
      </c>
      <c r="T77" s="32">
        <f t="shared" si="31"/>
        <v>0</v>
      </c>
      <c r="U77" s="7">
        <v>1</v>
      </c>
      <c r="V77" s="7">
        <v>0</v>
      </c>
      <c r="W77" s="31">
        <f t="shared" ref="W77:W81" si="46">IF(X77="NA","NA",IF(X77&gt;100,100,X77))</f>
        <v>0</v>
      </c>
      <c r="X77" s="32">
        <f t="shared" si="34"/>
        <v>0</v>
      </c>
      <c r="Y77" s="33">
        <f t="shared" ref="Y77:Y81" si="47">IF(Z77&gt;100,100,Z77)</f>
        <v>100</v>
      </c>
      <c r="Z77" s="34">
        <f t="shared" si="35"/>
        <v>133.33333333333331</v>
      </c>
      <c r="AA77" s="1" t="s">
        <v>191</v>
      </c>
    </row>
    <row r="78" spans="1:27" ht="45.75" x14ac:dyDescent="0.3">
      <c r="A78" s="89"/>
      <c r="B78" s="89"/>
      <c r="C78" s="5" t="s">
        <v>181</v>
      </c>
      <c r="D78" s="45" t="s">
        <v>182</v>
      </c>
      <c r="E78" s="41" t="s">
        <v>178</v>
      </c>
      <c r="F78" s="7">
        <v>1</v>
      </c>
      <c r="G78" s="7">
        <v>0</v>
      </c>
      <c r="H78" s="7">
        <v>1</v>
      </c>
      <c r="I78" s="59">
        <f t="shared" si="41"/>
        <v>1</v>
      </c>
      <c r="J78" s="31">
        <f t="shared" si="43"/>
        <v>100</v>
      </c>
      <c r="K78" s="32">
        <f t="shared" si="27"/>
        <v>100</v>
      </c>
      <c r="L78" s="7">
        <v>1</v>
      </c>
      <c r="M78" s="49">
        <v>0</v>
      </c>
      <c r="N78" s="59">
        <f t="shared" si="42"/>
        <v>1</v>
      </c>
      <c r="O78" s="31">
        <f t="shared" si="44"/>
        <v>0</v>
      </c>
      <c r="P78" s="32">
        <f t="shared" si="29"/>
        <v>0</v>
      </c>
      <c r="Q78" s="7">
        <v>0</v>
      </c>
      <c r="R78" s="7">
        <v>0</v>
      </c>
      <c r="S78" s="31" t="str">
        <f t="shared" si="45"/>
        <v>NA</v>
      </c>
      <c r="T78" s="32" t="str">
        <f t="shared" si="31"/>
        <v>NA</v>
      </c>
      <c r="U78" s="7">
        <v>0</v>
      </c>
      <c r="V78" s="7">
        <v>0</v>
      </c>
      <c r="W78" s="31" t="str">
        <f t="shared" si="46"/>
        <v>NA</v>
      </c>
      <c r="X78" s="32" t="str">
        <f t="shared" si="34"/>
        <v>NA</v>
      </c>
      <c r="Y78" s="33">
        <f t="shared" si="47"/>
        <v>100</v>
      </c>
      <c r="Z78" s="34">
        <f t="shared" si="35"/>
        <v>100</v>
      </c>
      <c r="AA78" s="1" t="s">
        <v>191</v>
      </c>
    </row>
    <row r="79" spans="1:27" ht="45.75" x14ac:dyDescent="0.3">
      <c r="A79" s="89"/>
      <c r="B79" s="89"/>
      <c r="C79" s="5" t="s">
        <v>183</v>
      </c>
      <c r="D79" s="6" t="s">
        <v>184</v>
      </c>
      <c r="E79" s="41" t="s">
        <v>185</v>
      </c>
      <c r="F79" s="12">
        <v>1</v>
      </c>
      <c r="G79" s="12">
        <v>0</v>
      </c>
      <c r="H79" s="12">
        <v>0</v>
      </c>
      <c r="I79" s="59">
        <f t="shared" si="41"/>
        <v>0</v>
      </c>
      <c r="J79" s="31" t="str">
        <f t="shared" si="43"/>
        <v>NA</v>
      </c>
      <c r="K79" s="32" t="str">
        <f t="shared" si="27"/>
        <v>NA</v>
      </c>
      <c r="L79" s="12">
        <v>0.2</v>
      </c>
      <c r="M79" s="51">
        <v>0</v>
      </c>
      <c r="N79" s="59">
        <f t="shared" si="42"/>
        <v>1</v>
      </c>
      <c r="O79" s="31">
        <f t="shared" si="44"/>
        <v>0</v>
      </c>
      <c r="P79" s="32">
        <f t="shared" si="29"/>
        <v>0</v>
      </c>
      <c r="Q79" s="12">
        <v>1</v>
      </c>
      <c r="R79" s="7">
        <v>0</v>
      </c>
      <c r="S79" s="31">
        <f t="shared" si="45"/>
        <v>0</v>
      </c>
      <c r="T79" s="32">
        <f t="shared" si="31"/>
        <v>0</v>
      </c>
      <c r="U79" s="12">
        <v>1</v>
      </c>
      <c r="V79" s="7">
        <v>0</v>
      </c>
      <c r="W79" s="31">
        <f t="shared" si="46"/>
        <v>0</v>
      </c>
      <c r="X79" s="32">
        <f t="shared" si="34"/>
        <v>0</v>
      </c>
      <c r="Y79" s="33">
        <f t="shared" si="47"/>
        <v>0</v>
      </c>
      <c r="Z79" s="34">
        <f t="shared" si="35"/>
        <v>0</v>
      </c>
      <c r="AA79" s="1" t="s">
        <v>191</v>
      </c>
    </row>
    <row r="80" spans="1:27" ht="67.5" x14ac:dyDescent="0.3">
      <c r="A80" s="89"/>
      <c r="B80" s="89" t="s">
        <v>186</v>
      </c>
      <c r="C80" s="5" t="s">
        <v>187</v>
      </c>
      <c r="D80" s="6" t="s">
        <v>188</v>
      </c>
      <c r="E80" s="41" t="s">
        <v>178</v>
      </c>
      <c r="F80" s="7">
        <v>1</v>
      </c>
      <c r="G80" s="7">
        <v>1</v>
      </c>
      <c r="H80" s="7">
        <v>1</v>
      </c>
      <c r="I80" s="59">
        <f t="shared" si="41"/>
        <v>1</v>
      </c>
      <c r="J80" s="31">
        <f t="shared" si="43"/>
        <v>100</v>
      </c>
      <c r="K80" s="32">
        <f t="shared" si="27"/>
        <v>100</v>
      </c>
      <c r="L80" s="7">
        <v>1</v>
      </c>
      <c r="M80" s="49">
        <v>1</v>
      </c>
      <c r="N80" s="59">
        <f t="shared" si="42"/>
        <v>1</v>
      </c>
      <c r="O80" s="31">
        <f t="shared" si="44"/>
        <v>100</v>
      </c>
      <c r="P80" s="32">
        <f t="shared" si="29"/>
        <v>100</v>
      </c>
      <c r="Q80" s="7">
        <v>1</v>
      </c>
      <c r="R80" s="7">
        <v>0</v>
      </c>
      <c r="S80" s="31">
        <f t="shared" si="45"/>
        <v>0</v>
      </c>
      <c r="T80" s="32">
        <f t="shared" si="31"/>
        <v>0</v>
      </c>
      <c r="U80" s="7">
        <v>1</v>
      </c>
      <c r="V80" s="7">
        <v>0</v>
      </c>
      <c r="W80" s="31">
        <f t="shared" si="46"/>
        <v>0</v>
      </c>
      <c r="X80" s="32">
        <f t="shared" si="34"/>
        <v>0</v>
      </c>
      <c r="Y80" s="33">
        <f t="shared" si="47"/>
        <v>50</v>
      </c>
      <c r="Z80" s="37">
        <f>IF(E80="a",(H80+M80+R80+V80)/(G80+L80+Q80+U80)*100,IF(E80=2015,(V80/F80)*100,IF(E80=2014,(R80/F80)*100,IF(E80=2013,(M80/F80)*100,IF(E80=2012,(H80/F80)*100,0)))))</f>
        <v>50</v>
      </c>
      <c r="AA80" s="1" t="s">
        <v>191</v>
      </c>
    </row>
    <row r="81" spans="1:27" ht="67.5" x14ac:dyDescent="0.3">
      <c r="A81" s="89"/>
      <c r="B81" s="89"/>
      <c r="C81" s="5" t="s">
        <v>189</v>
      </c>
      <c r="D81" s="6" t="s">
        <v>190</v>
      </c>
      <c r="E81" s="41" t="s">
        <v>178</v>
      </c>
      <c r="F81" s="7">
        <v>16</v>
      </c>
      <c r="G81" s="7">
        <v>2</v>
      </c>
      <c r="H81" s="7">
        <v>2</v>
      </c>
      <c r="I81" s="59">
        <f t="shared" si="41"/>
        <v>1</v>
      </c>
      <c r="J81" s="31">
        <f t="shared" si="43"/>
        <v>100</v>
      </c>
      <c r="K81" s="32">
        <f t="shared" si="27"/>
        <v>100</v>
      </c>
      <c r="L81" s="7">
        <v>4</v>
      </c>
      <c r="M81" s="49">
        <v>12</v>
      </c>
      <c r="N81" s="59">
        <f t="shared" si="42"/>
        <v>1</v>
      </c>
      <c r="O81" s="31">
        <f t="shared" si="44"/>
        <v>100</v>
      </c>
      <c r="P81" s="32">
        <f t="shared" si="29"/>
        <v>300</v>
      </c>
      <c r="Q81" s="7">
        <v>5</v>
      </c>
      <c r="R81" s="7">
        <v>0</v>
      </c>
      <c r="S81" s="31">
        <f t="shared" si="45"/>
        <v>0</v>
      </c>
      <c r="T81" s="32">
        <f t="shared" si="31"/>
        <v>0</v>
      </c>
      <c r="U81" s="7">
        <v>5</v>
      </c>
      <c r="V81" s="7">
        <v>0</v>
      </c>
      <c r="W81" s="31">
        <f t="shared" si="46"/>
        <v>0</v>
      </c>
      <c r="X81" s="32">
        <f t="shared" si="34"/>
        <v>0</v>
      </c>
      <c r="Y81" s="33">
        <f t="shared" si="47"/>
        <v>87.5</v>
      </c>
      <c r="Z81" s="34">
        <f t="shared" ref="Z81" si="48">IF(E81="a",(H81+M81+R81+V81)/F81*100,IF(E81=2015,(V81/F81)*100,IF(E81=2014,(R81/F81)*100,IF(E81=2013,(M81/F81)*100,IF(E81=2012,(H81/F81)*100,0)))))</f>
        <v>87.5</v>
      </c>
      <c r="AA81" s="1" t="s">
        <v>191</v>
      </c>
    </row>
  </sheetData>
  <sheetProtection password="C789" sheet="1" objects="1" scenarios="1"/>
  <mergeCells count="57">
    <mergeCell ref="A76:A81"/>
    <mergeCell ref="B76:B79"/>
    <mergeCell ref="B80:B81"/>
    <mergeCell ref="C41:C42"/>
    <mergeCell ref="B37:B46"/>
    <mergeCell ref="B62:B67"/>
    <mergeCell ref="A58:A68"/>
    <mergeCell ref="B48:B50"/>
    <mergeCell ref="A7:A46"/>
    <mergeCell ref="B8:B14"/>
    <mergeCell ref="B20:B26"/>
    <mergeCell ref="B27:B34"/>
    <mergeCell ref="B15:B19"/>
    <mergeCell ref="A47:A56"/>
    <mergeCell ref="B58:B61"/>
    <mergeCell ref="B51:B54"/>
    <mergeCell ref="B55:B56"/>
    <mergeCell ref="A1:C1"/>
    <mergeCell ref="A2:Y2"/>
    <mergeCell ref="A3:Y3"/>
    <mergeCell ref="F1:Y1"/>
    <mergeCell ref="A4:A5"/>
    <mergeCell ref="F4:F5"/>
    <mergeCell ref="Y4:Y5"/>
    <mergeCell ref="D4:D5"/>
    <mergeCell ref="B4:B5"/>
    <mergeCell ref="C4:C5"/>
    <mergeCell ref="G4:X4"/>
    <mergeCell ref="G5:K5"/>
    <mergeCell ref="L5:P5"/>
    <mergeCell ref="Q5:T5"/>
    <mergeCell ref="U5:X5"/>
    <mergeCell ref="A69:A70"/>
    <mergeCell ref="B69:B70"/>
    <mergeCell ref="A71:A75"/>
    <mergeCell ref="B71:B73"/>
    <mergeCell ref="B74:B75"/>
    <mergeCell ref="E41:E42"/>
    <mergeCell ref="F41:F42"/>
    <mergeCell ref="G41:G42"/>
    <mergeCell ref="H41:H42"/>
    <mergeCell ref="J41:J42"/>
    <mergeCell ref="K41:K42"/>
    <mergeCell ref="L41:L42"/>
    <mergeCell ref="M41:M42"/>
    <mergeCell ref="O41:O42"/>
    <mergeCell ref="P41:P42"/>
    <mergeCell ref="Q41:Q42"/>
    <mergeCell ref="R41:R42"/>
    <mergeCell ref="S41:S42"/>
    <mergeCell ref="T41:T42"/>
    <mergeCell ref="U41:U42"/>
    <mergeCell ref="V41:V42"/>
    <mergeCell ref="W41:W42"/>
    <mergeCell ref="X41:X42"/>
    <mergeCell ref="Y41:Y42"/>
    <mergeCell ref="Z41:Z42"/>
  </mergeCells>
  <conditionalFormatting sqref="J7:K41 O7:P41 S7:T41 W7:X41 J43:K68 O43:P68 S43:T68 W43:X68">
    <cfRule type="containsText" dxfId="832" priority="1088" operator="containsText" text="na">
      <formula>NOT(ISERROR(SEARCH("na",J7)))</formula>
    </cfRule>
    <cfRule type="cellIs" dxfId="831" priority="1089" operator="greaterThan">
      <formula>89</formula>
    </cfRule>
    <cfRule type="cellIs" dxfId="830" priority="1090" operator="between">
      <formula>70</formula>
      <formula>89</formula>
    </cfRule>
    <cfRule type="cellIs" dxfId="829" priority="1091" operator="lessThan">
      <formula>70</formula>
    </cfRule>
    <cfRule type="cellIs" dxfId="828" priority="1092" operator="lessThan">
      <formula>70</formula>
    </cfRule>
    <cfRule type="cellIs" dxfId="827" priority="1093" operator="greaterThan">
      <formula>80</formula>
    </cfRule>
    <cfRule type="cellIs" dxfId="826" priority="1094" operator="between">
      <formula>75</formula>
      <formula>75</formula>
    </cfRule>
    <cfRule type="cellIs" dxfId="825" priority="1095" operator="between">
      <formula>70</formula>
      <formula>80</formula>
    </cfRule>
    <cfRule type="cellIs" dxfId="824" priority="1096" operator="greaterThan">
      <formula>50</formula>
    </cfRule>
    <cfRule type="cellIs" dxfId="823" priority="1097" operator="between">
      <formula>70</formula>
      <formula>80</formula>
    </cfRule>
    <cfRule type="cellIs" dxfId="822" priority="1098" operator="greaterThan">
      <formula>80</formula>
    </cfRule>
    <cfRule type="cellIs" dxfId="821" priority="1099" operator="greaterThan">
      <formula>69</formula>
    </cfRule>
    <cfRule type="cellIs" dxfId="820" priority="1100" operator="lessThan">
      <formula>70</formula>
    </cfRule>
  </conditionalFormatting>
  <conditionalFormatting sqref="J7:K41 O7:P41 S7:T41 W7:X41 J43:K68 O43:P68 S43:T68 W43:X68">
    <cfRule type="containsText" dxfId="819" priority="1087" operator="containsText" text="na">
      <formula>NOT(ISERROR(SEARCH("na",J7)))</formula>
    </cfRule>
  </conditionalFormatting>
  <conditionalFormatting sqref="J7:K41 O7:P41 S7:T41 W7:X41 J43:K68 O43:P68 S43:T68 W43:X68">
    <cfRule type="containsText" dxfId="818" priority="1084" operator="containsText" text="na">
      <formula>NOT(ISERROR(SEARCH("na",J7)))</formula>
    </cfRule>
    <cfRule type="cellIs" dxfId="817" priority="1085" operator="greaterThan">
      <formula>89</formula>
    </cfRule>
    <cfRule type="containsText" dxfId="816" priority="1086" operator="containsText" text="na">
      <formula>NOT(ISERROR(SEARCH("na",J7)))</formula>
    </cfRule>
  </conditionalFormatting>
  <conditionalFormatting sqref="Y7:Y41 Y43:Y68">
    <cfRule type="iconSet" priority="2451">
      <iconSet>
        <cfvo type="percent" val="0"/>
        <cfvo type="num" val="70"/>
        <cfvo type="num" val="90"/>
      </iconSet>
    </cfRule>
    <cfRule type="iconSet" priority="2452">
      <iconSet>
        <cfvo type="percent" val="0"/>
        <cfvo type="percent" val="70"/>
        <cfvo type="percent" val="90"/>
      </iconSet>
    </cfRule>
    <cfRule type="iconSet" priority="2453">
      <iconSet iconSet="3TrafficLights2">
        <cfvo type="percent" val="0"/>
        <cfvo type="percent" val="33"/>
        <cfvo type="percent" val="67"/>
      </iconSet>
    </cfRule>
  </conditionalFormatting>
  <conditionalFormatting sqref="J69:K70">
    <cfRule type="containsText" dxfId="815" priority="813" operator="containsText" text="na">
      <formula>NOT(ISERROR(SEARCH("na",J69)))</formula>
    </cfRule>
    <cfRule type="cellIs" dxfId="814" priority="814" operator="greaterThan">
      <formula>89</formula>
    </cfRule>
    <cfRule type="cellIs" dxfId="813" priority="815" operator="between">
      <formula>70</formula>
      <formula>89</formula>
    </cfRule>
    <cfRule type="cellIs" dxfId="812" priority="816" operator="lessThan">
      <formula>70</formula>
    </cfRule>
    <cfRule type="cellIs" dxfId="811" priority="817" operator="lessThan">
      <formula>70</formula>
    </cfRule>
    <cfRule type="cellIs" dxfId="810" priority="818" operator="greaterThan">
      <formula>80</formula>
    </cfRule>
    <cfRule type="cellIs" dxfId="809" priority="819" operator="between">
      <formula>75</formula>
      <formula>75</formula>
    </cfRule>
    <cfRule type="cellIs" dxfId="808" priority="820" operator="between">
      <formula>70</formula>
      <formula>80</formula>
    </cfRule>
    <cfRule type="cellIs" dxfId="807" priority="821" operator="greaterThan">
      <formula>50</formula>
    </cfRule>
    <cfRule type="cellIs" dxfId="806" priority="822" operator="between">
      <formula>70</formula>
      <formula>80</formula>
    </cfRule>
    <cfRule type="cellIs" dxfId="805" priority="823" operator="greaterThan">
      <formula>80</formula>
    </cfRule>
    <cfRule type="cellIs" dxfId="804" priority="824" operator="greaterThan">
      <formula>69</formula>
    </cfRule>
    <cfRule type="cellIs" dxfId="803" priority="825" operator="lessThan">
      <formula>70</formula>
    </cfRule>
  </conditionalFormatting>
  <conditionalFormatting sqref="J69:K70">
    <cfRule type="containsText" dxfId="802" priority="812" operator="containsText" text="na">
      <formula>NOT(ISERROR(SEARCH("na",J69)))</formula>
    </cfRule>
  </conditionalFormatting>
  <conditionalFormatting sqref="J69:K70">
    <cfRule type="containsText" dxfId="801" priority="809" operator="containsText" text="na">
      <formula>NOT(ISERROR(SEARCH("na",J69)))</formula>
    </cfRule>
    <cfRule type="cellIs" dxfId="800" priority="810" operator="greaterThan">
      <formula>89</formula>
    </cfRule>
    <cfRule type="containsText" dxfId="799" priority="811" operator="containsText" text="na">
      <formula>NOT(ISERROR(SEARCH("na",J69)))</formula>
    </cfRule>
  </conditionalFormatting>
  <conditionalFormatting sqref="J69:K70">
    <cfRule type="containsText" dxfId="798" priority="796" operator="containsText" text="na">
      <formula>NOT(ISERROR(SEARCH("na",J69)))</formula>
    </cfRule>
    <cfRule type="cellIs" dxfId="797" priority="797" operator="greaterThan">
      <formula>89</formula>
    </cfRule>
    <cfRule type="cellIs" dxfId="796" priority="798" operator="between">
      <formula>70</formula>
      <formula>89</formula>
    </cfRule>
    <cfRule type="cellIs" dxfId="795" priority="799" operator="lessThan">
      <formula>70</formula>
    </cfRule>
    <cfRule type="cellIs" dxfId="794" priority="800" operator="lessThan">
      <formula>70</formula>
    </cfRule>
    <cfRule type="cellIs" dxfId="793" priority="801" operator="greaterThan">
      <formula>80</formula>
    </cfRule>
    <cfRule type="cellIs" dxfId="792" priority="802" operator="between">
      <formula>75</formula>
      <formula>75</formula>
    </cfRule>
    <cfRule type="cellIs" dxfId="791" priority="803" operator="between">
      <formula>70</formula>
      <formula>80</formula>
    </cfRule>
    <cfRule type="cellIs" dxfId="790" priority="804" operator="greaterThan">
      <formula>50</formula>
    </cfRule>
    <cfRule type="cellIs" dxfId="789" priority="805" operator="between">
      <formula>70</formula>
      <formula>80</formula>
    </cfRule>
    <cfRule type="cellIs" dxfId="788" priority="806" operator="greaterThan">
      <formula>80</formula>
    </cfRule>
    <cfRule type="cellIs" dxfId="787" priority="807" operator="greaterThan">
      <formula>69</formula>
    </cfRule>
    <cfRule type="cellIs" dxfId="786" priority="808" operator="lessThan">
      <formula>70</formula>
    </cfRule>
  </conditionalFormatting>
  <conditionalFormatting sqref="J69:K70">
    <cfRule type="containsText" dxfId="785" priority="795" operator="containsText" text="na">
      <formula>NOT(ISERROR(SEARCH("na",J69)))</formula>
    </cfRule>
  </conditionalFormatting>
  <conditionalFormatting sqref="J69:K70">
    <cfRule type="containsText" dxfId="784" priority="792" operator="containsText" text="na">
      <formula>NOT(ISERROR(SEARCH("na",J69)))</formula>
    </cfRule>
    <cfRule type="cellIs" dxfId="783" priority="793" operator="greaterThan">
      <formula>89</formula>
    </cfRule>
    <cfRule type="containsText" dxfId="782" priority="794" operator="containsText" text="na">
      <formula>NOT(ISERROR(SEARCH("na",J69)))</formula>
    </cfRule>
  </conditionalFormatting>
  <conditionalFormatting sqref="J69:K70">
    <cfRule type="containsText" dxfId="781" priority="779" operator="containsText" text="na">
      <formula>NOT(ISERROR(SEARCH("na",J69)))</formula>
    </cfRule>
    <cfRule type="cellIs" dxfId="780" priority="780" operator="greaterThan">
      <formula>89</formula>
    </cfRule>
    <cfRule type="cellIs" dxfId="779" priority="781" operator="between">
      <formula>70</formula>
      <formula>89</formula>
    </cfRule>
    <cfRule type="cellIs" dxfId="778" priority="782" operator="lessThan">
      <formula>70</formula>
    </cfRule>
    <cfRule type="cellIs" dxfId="777" priority="783" operator="lessThan">
      <formula>70</formula>
    </cfRule>
    <cfRule type="cellIs" dxfId="776" priority="784" operator="greaterThan">
      <formula>80</formula>
    </cfRule>
    <cfRule type="cellIs" dxfId="775" priority="785" operator="between">
      <formula>75</formula>
      <formula>75</formula>
    </cfRule>
    <cfRule type="cellIs" dxfId="774" priority="786" operator="between">
      <formula>70</formula>
      <formula>80</formula>
    </cfRule>
    <cfRule type="cellIs" dxfId="773" priority="787" operator="greaterThan">
      <formula>50</formula>
    </cfRule>
    <cfRule type="cellIs" dxfId="772" priority="788" operator="between">
      <formula>70</formula>
      <formula>80</formula>
    </cfRule>
    <cfRule type="cellIs" dxfId="771" priority="789" operator="greaterThan">
      <formula>80</formula>
    </cfRule>
    <cfRule type="cellIs" dxfId="770" priority="790" operator="greaterThan">
      <formula>69</formula>
    </cfRule>
    <cfRule type="cellIs" dxfId="769" priority="791" operator="lessThan">
      <formula>70</formula>
    </cfRule>
  </conditionalFormatting>
  <conditionalFormatting sqref="J69:K70">
    <cfRule type="containsText" dxfId="768" priority="778" operator="containsText" text="na">
      <formula>NOT(ISERROR(SEARCH("na",J69)))</formula>
    </cfRule>
  </conditionalFormatting>
  <conditionalFormatting sqref="J69:K70">
    <cfRule type="containsText" dxfId="767" priority="775" operator="containsText" text="na">
      <formula>NOT(ISERROR(SEARCH("na",J69)))</formula>
    </cfRule>
    <cfRule type="cellIs" dxfId="766" priority="776" operator="greaterThan">
      <formula>89</formula>
    </cfRule>
    <cfRule type="containsText" dxfId="765" priority="777" operator="containsText" text="na">
      <formula>NOT(ISERROR(SEARCH("na",J69)))</formula>
    </cfRule>
  </conditionalFormatting>
  <conditionalFormatting sqref="O69:P70">
    <cfRule type="containsText" dxfId="764" priority="762" operator="containsText" text="na">
      <formula>NOT(ISERROR(SEARCH("na",O69)))</formula>
    </cfRule>
    <cfRule type="cellIs" dxfId="763" priority="763" operator="greaterThan">
      <formula>89</formula>
    </cfRule>
    <cfRule type="cellIs" dxfId="762" priority="764" operator="between">
      <formula>70</formula>
      <formula>89</formula>
    </cfRule>
    <cfRule type="cellIs" dxfId="761" priority="765" operator="lessThan">
      <formula>70</formula>
    </cfRule>
    <cfRule type="cellIs" dxfId="760" priority="766" operator="lessThan">
      <formula>70</formula>
    </cfRule>
    <cfRule type="cellIs" dxfId="759" priority="767" operator="greaterThan">
      <formula>80</formula>
    </cfRule>
    <cfRule type="cellIs" dxfId="758" priority="768" operator="between">
      <formula>75</formula>
      <formula>75</formula>
    </cfRule>
    <cfRule type="cellIs" dxfId="757" priority="769" operator="between">
      <formula>70</formula>
      <formula>80</formula>
    </cfRule>
    <cfRule type="cellIs" dxfId="756" priority="770" operator="greaterThan">
      <formula>50</formula>
    </cfRule>
    <cfRule type="cellIs" dxfId="755" priority="771" operator="between">
      <formula>70</formula>
      <formula>80</formula>
    </cfRule>
    <cfRule type="cellIs" dxfId="754" priority="772" operator="greaterThan">
      <formula>80</formula>
    </cfRule>
    <cfRule type="cellIs" dxfId="753" priority="773" operator="greaterThan">
      <formula>69</formula>
    </cfRule>
    <cfRule type="cellIs" dxfId="752" priority="774" operator="lessThan">
      <formula>70</formula>
    </cfRule>
  </conditionalFormatting>
  <conditionalFormatting sqref="O69:P70">
    <cfRule type="containsText" dxfId="751" priority="761" operator="containsText" text="na">
      <formula>NOT(ISERROR(SEARCH("na",O69)))</formula>
    </cfRule>
  </conditionalFormatting>
  <conditionalFormatting sqref="O69:P70">
    <cfRule type="containsText" dxfId="750" priority="758" operator="containsText" text="na">
      <formula>NOT(ISERROR(SEARCH("na",O69)))</formula>
    </cfRule>
    <cfRule type="cellIs" dxfId="749" priority="759" operator="greaterThan">
      <formula>89</formula>
    </cfRule>
    <cfRule type="containsText" dxfId="748" priority="760" operator="containsText" text="na">
      <formula>NOT(ISERROR(SEARCH("na",O69)))</formula>
    </cfRule>
  </conditionalFormatting>
  <conditionalFormatting sqref="O69:P70">
    <cfRule type="containsText" dxfId="747" priority="745" operator="containsText" text="na">
      <formula>NOT(ISERROR(SEARCH("na",O69)))</formula>
    </cfRule>
    <cfRule type="cellIs" dxfId="746" priority="746" operator="greaterThan">
      <formula>89</formula>
    </cfRule>
    <cfRule type="cellIs" dxfId="745" priority="747" operator="between">
      <formula>70</formula>
      <formula>89</formula>
    </cfRule>
    <cfRule type="cellIs" dxfId="744" priority="748" operator="lessThan">
      <formula>70</formula>
    </cfRule>
    <cfRule type="cellIs" dxfId="743" priority="749" operator="lessThan">
      <formula>70</formula>
    </cfRule>
    <cfRule type="cellIs" dxfId="742" priority="750" operator="greaterThan">
      <formula>80</formula>
    </cfRule>
    <cfRule type="cellIs" dxfId="741" priority="751" operator="between">
      <formula>75</formula>
      <formula>75</formula>
    </cfRule>
    <cfRule type="cellIs" dxfId="740" priority="752" operator="between">
      <formula>70</formula>
      <formula>80</formula>
    </cfRule>
    <cfRule type="cellIs" dxfId="739" priority="753" operator="greaterThan">
      <formula>50</formula>
    </cfRule>
    <cfRule type="cellIs" dxfId="738" priority="754" operator="between">
      <formula>70</formula>
      <formula>80</formula>
    </cfRule>
    <cfRule type="cellIs" dxfId="737" priority="755" operator="greaterThan">
      <formula>80</formula>
    </cfRule>
    <cfRule type="cellIs" dxfId="736" priority="756" operator="greaterThan">
      <formula>69</formula>
    </cfRule>
    <cfRule type="cellIs" dxfId="735" priority="757" operator="lessThan">
      <formula>70</formula>
    </cfRule>
  </conditionalFormatting>
  <conditionalFormatting sqref="O69:P70">
    <cfRule type="containsText" dxfId="734" priority="744" operator="containsText" text="na">
      <formula>NOT(ISERROR(SEARCH("na",O69)))</formula>
    </cfRule>
  </conditionalFormatting>
  <conditionalFormatting sqref="O69:P70">
    <cfRule type="containsText" dxfId="733" priority="741" operator="containsText" text="na">
      <formula>NOT(ISERROR(SEARCH("na",O69)))</formula>
    </cfRule>
    <cfRule type="cellIs" dxfId="732" priority="742" operator="greaterThan">
      <formula>89</formula>
    </cfRule>
    <cfRule type="containsText" dxfId="731" priority="743" operator="containsText" text="na">
      <formula>NOT(ISERROR(SEARCH("na",O69)))</formula>
    </cfRule>
  </conditionalFormatting>
  <conditionalFormatting sqref="O69:P70">
    <cfRule type="containsText" dxfId="730" priority="728" operator="containsText" text="na">
      <formula>NOT(ISERROR(SEARCH("na",O69)))</formula>
    </cfRule>
    <cfRule type="cellIs" dxfId="729" priority="729" operator="greaterThan">
      <formula>89</formula>
    </cfRule>
    <cfRule type="cellIs" dxfId="728" priority="730" operator="between">
      <formula>70</formula>
      <formula>89</formula>
    </cfRule>
    <cfRule type="cellIs" dxfId="727" priority="731" operator="lessThan">
      <formula>70</formula>
    </cfRule>
    <cfRule type="cellIs" dxfId="726" priority="732" operator="lessThan">
      <formula>70</formula>
    </cfRule>
    <cfRule type="cellIs" dxfId="725" priority="733" operator="greaterThan">
      <formula>80</formula>
    </cfRule>
    <cfRule type="cellIs" dxfId="724" priority="734" operator="between">
      <formula>75</formula>
      <formula>75</formula>
    </cfRule>
    <cfRule type="cellIs" dxfId="723" priority="735" operator="between">
      <formula>70</formula>
      <formula>80</formula>
    </cfRule>
    <cfRule type="cellIs" dxfId="722" priority="736" operator="greaterThan">
      <formula>50</formula>
    </cfRule>
    <cfRule type="cellIs" dxfId="721" priority="737" operator="between">
      <formula>70</formula>
      <formula>80</formula>
    </cfRule>
    <cfRule type="cellIs" dxfId="720" priority="738" operator="greaterThan">
      <formula>80</formula>
    </cfRule>
    <cfRule type="cellIs" dxfId="719" priority="739" operator="greaterThan">
      <formula>69</formula>
    </cfRule>
    <cfRule type="cellIs" dxfId="718" priority="740" operator="lessThan">
      <formula>70</formula>
    </cfRule>
  </conditionalFormatting>
  <conditionalFormatting sqref="O69:P70">
    <cfRule type="containsText" dxfId="717" priority="727" operator="containsText" text="na">
      <formula>NOT(ISERROR(SEARCH("na",O69)))</formula>
    </cfRule>
  </conditionalFormatting>
  <conditionalFormatting sqref="O69:P70">
    <cfRule type="containsText" dxfId="716" priority="724" operator="containsText" text="na">
      <formula>NOT(ISERROR(SEARCH("na",O69)))</formula>
    </cfRule>
    <cfRule type="cellIs" dxfId="715" priority="725" operator="greaterThan">
      <formula>89</formula>
    </cfRule>
    <cfRule type="containsText" dxfId="714" priority="726" operator="containsText" text="na">
      <formula>NOT(ISERROR(SEARCH("na",O69)))</formula>
    </cfRule>
  </conditionalFormatting>
  <conditionalFormatting sqref="O69:P70">
    <cfRule type="containsText" dxfId="713" priority="711" operator="containsText" text="na">
      <formula>NOT(ISERROR(SEARCH("na",O69)))</formula>
    </cfRule>
    <cfRule type="cellIs" dxfId="712" priority="712" operator="greaterThan">
      <formula>89</formula>
    </cfRule>
    <cfRule type="cellIs" dxfId="711" priority="713" operator="between">
      <formula>70</formula>
      <formula>89</formula>
    </cfRule>
    <cfRule type="cellIs" dxfId="710" priority="714" operator="lessThan">
      <formula>70</formula>
    </cfRule>
    <cfRule type="cellIs" dxfId="709" priority="715" operator="lessThan">
      <formula>70</formula>
    </cfRule>
    <cfRule type="cellIs" dxfId="708" priority="716" operator="greaterThan">
      <formula>80</formula>
    </cfRule>
    <cfRule type="cellIs" dxfId="707" priority="717" operator="between">
      <formula>75</formula>
      <formula>75</formula>
    </cfRule>
    <cfRule type="cellIs" dxfId="706" priority="718" operator="between">
      <formula>70</formula>
      <formula>80</formula>
    </cfRule>
    <cfRule type="cellIs" dxfId="705" priority="719" operator="greaterThan">
      <formula>50</formula>
    </cfRule>
    <cfRule type="cellIs" dxfId="704" priority="720" operator="between">
      <formula>70</formula>
      <formula>80</formula>
    </cfRule>
    <cfRule type="cellIs" dxfId="703" priority="721" operator="greaterThan">
      <formula>80</formula>
    </cfRule>
    <cfRule type="cellIs" dxfId="702" priority="722" operator="greaterThan">
      <formula>69</formula>
    </cfRule>
    <cfRule type="cellIs" dxfId="701" priority="723" operator="lessThan">
      <formula>70</formula>
    </cfRule>
  </conditionalFormatting>
  <conditionalFormatting sqref="O69:P70">
    <cfRule type="containsText" dxfId="700" priority="710" operator="containsText" text="na">
      <formula>NOT(ISERROR(SEARCH("na",O69)))</formula>
    </cfRule>
  </conditionalFormatting>
  <conditionalFormatting sqref="O69:P70">
    <cfRule type="containsText" dxfId="699" priority="707" operator="containsText" text="na">
      <formula>NOT(ISERROR(SEARCH("na",O69)))</formula>
    </cfRule>
    <cfRule type="cellIs" dxfId="698" priority="708" operator="greaterThan">
      <formula>89</formula>
    </cfRule>
    <cfRule type="containsText" dxfId="697" priority="709" operator="containsText" text="na">
      <formula>NOT(ISERROR(SEARCH("na",O69)))</formula>
    </cfRule>
  </conditionalFormatting>
  <conditionalFormatting sqref="S69:T70">
    <cfRule type="containsText" dxfId="696" priority="694" operator="containsText" text="na">
      <formula>NOT(ISERROR(SEARCH("na",S69)))</formula>
    </cfRule>
    <cfRule type="cellIs" dxfId="695" priority="695" operator="greaterThan">
      <formula>89</formula>
    </cfRule>
    <cfRule type="cellIs" dxfId="694" priority="696" operator="between">
      <formula>70</formula>
      <formula>89</formula>
    </cfRule>
    <cfRule type="cellIs" dxfId="693" priority="697" operator="lessThan">
      <formula>70</formula>
    </cfRule>
    <cfRule type="cellIs" dxfId="692" priority="698" operator="lessThan">
      <formula>70</formula>
    </cfRule>
    <cfRule type="cellIs" dxfId="691" priority="699" operator="greaterThan">
      <formula>80</formula>
    </cfRule>
    <cfRule type="cellIs" dxfId="690" priority="700" operator="between">
      <formula>75</formula>
      <formula>75</formula>
    </cfRule>
    <cfRule type="cellIs" dxfId="689" priority="701" operator="between">
      <formula>70</formula>
      <formula>80</formula>
    </cfRule>
    <cfRule type="cellIs" dxfId="688" priority="702" operator="greaterThan">
      <formula>50</formula>
    </cfRule>
    <cfRule type="cellIs" dxfId="687" priority="703" operator="between">
      <formula>70</formula>
      <formula>80</formula>
    </cfRule>
    <cfRule type="cellIs" dxfId="686" priority="704" operator="greaterThan">
      <formula>80</formula>
    </cfRule>
    <cfRule type="cellIs" dxfId="685" priority="705" operator="greaterThan">
      <formula>69</formula>
    </cfRule>
    <cfRule type="cellIs" dxfId="684" priority="706" operator="lessThan">
      <formula>70</formula>
    </cfRule>
  </conditionalFormatting>
  <conditionalFormatting sqref="S69:T70">
    <cfRule type="containsText" dxfId="683" priority="693" operator="containsText" text="na">
      <formula>NOT(ISERROR(SEARCH("na",S69)))</formula>
    </cfRule>
  </conditionalFormatting>
  <conditionalFormatting sqref="S69:T70">
    <cfRule type="containsText" dxfId="682" priority="690" operator="containsText" text="na">
      <formula>NOT(ISERROR(SEARCH("na",S69)))</formula>
    </cfRule>
    <cfRule type="cellIs" dxfId="681" priority="691" operator="greaterThan">
      <formula>89</formula>
    </cfRule>
    <cfRule type="containsText" dxfId="680" priority="692" operator="containsText" text="na">
      <formula>NOT(ISERROR(SEARCH("na",S69)))</formula>
    </cfRule>
  </conditionalFormatting>
  <conditionalFormatting sqref="S69:T70">
    <cfRule type="containsText" dxfId="679" priority="677" operator="containsText" text="na">
      <formula>NOT(ISERROR(SEARCH("na",S69)))</formula>
    </cfRule>
    <cfRule type="cellIs" dxfId="678" priority="678" operator="greaterThan">
      <formula>89</formula>
    </cfRule>
    <cfRule type="cellIs" dxfId="677" priority="679" operator="between">
      <formula>70</formula>
      <formula>89</formula>
    </cfRule>
    <cfRule type="cellIs" dxfId="676" priority="680" operator="lessThan">
      <formula>70</formula>
    </cfRule>
    <cfRule type="cellIs" dxfId="675" priority="681" operator="lessThan">
      <formula>70</formula>
    </cfRule>
    <cfRule type="cellIs" dxfId="674" priority="682" operator="greaterThan">
      <formula>80</formula>
    </cfRule>
    <cfRule type="cellIs" dxfId="673" priority="683" operator="between">
      <formula>75</formula>
      <formula>75</formula>
    </cfRule>
    <cfRule type="cellIs" dxfId="672" priority="684" operator="between">
      <formula>70</formula>
      <formula>80</formula>
    </cfRule>
    <cfRule type="cellIs" dxfId="671" priority="685" operator="greaterThan">
      <formula>50</formula>
    </cfRule>
    <cfRule type="cellIs" dxfId="670" priority="686" operator="between">
      <formula>70</formula>
      <formula>80</formula>
    </cfRule>
    <cfRule type="cellIs" dxfId="669" priority="687" operator="greaterThan">
      <formula>80</formula>
    </cfRule>
    <cfRule type="cellIs" dxfId="668" priority="688" operator="greaterThan">
      <formula>69</formula>
    </cfRule>
    <cfRule type="cellIs" dxfId="667" priority="689" operator="lessThan">
      <formula>70</formula>
    </cfRule>
  </conditionalFormatting>
  <conditionalFormatting sqref="S69:T70">
    <cfRule type="containsText" dxfId="666" priority="676" operator="containsText" text="na">
      <formula>NOT(ISERROR(SEARCH("na",S69)))</formula>
    </cfRule>
  </conditionalFormatting>
  <conditionalFormatting sqref="S69:T70">
    <cfRule type="containsText" dxfId="665" priority="673" operator="containsText" text="na">
      <formula>NOT(ISERROR(SEARCH("na",S69)))</formula>
    </cfRule>
    <cfRule type="cellIs" dxfId="664" priority="674" operator="greaterThan">
      <formula>89</formula>
    </cfRule>
    <cfRule type="containsText" dxfId="663" priority="675" operator="containsText" text="na">
      <formula>NOT(ISERROR(SEARCH("na",S69)))</formula>
    </cfRule>
  </conditionalFormatting>
  <conditionalFormatting sqref="S69:T70">
    <cfRule type="containsText" dxfId="662" priority="660" operator="containsText" text="na">
      <formula>NOT(ISERROR(SEARCH("na",S69)))</formula>
    </cfRule>
    <cfRule type="cellIs" dxfId="661" priority="661" operator="greaterThan">
      <formula>89</formula>
    </cfRule>
    <cfRule type="cellIs" dxfId="660" priority="662" operator="between">
      <formula>70</formula>
      <formula>89</formula>
    </cfRule>
    <cfRule type="cellIs" dxfId="659" priority="663" operator="lessThan">
      <formula>70</formula>
    </cfRule>
    <cfRule type="cellIs" dxfId="658" priority="664" operator="lessThan">
      <formula>70</formula>
    </cfRule>
    <cfRule type="cellIs" dxfId="657" priority="665" operator="greaterThan">
      <formula>80</formula>
    </cfRule>
    <cfRule type="cellIs" dxfId="656" priority="666" operator="between">
      <formula>75</formula>
      <formula>75</formula>
    </cfRule>
    <cfRule type="cellIs" dxfId="655" priority="667" operator="between">
      <formula>70</formula>
      <formula>80</formula>
    </cfRule>
    <cfRule type="cellIs" dxfId="654" priority="668" operator="greaterThan">
      <formula>50</formula>
    </cfRule>
    <cfRule type="cellIs" dxfId="653" priority="669" operator="between">
      <formula>70</formula>
      <formula>80</formula>
    </cfRule>
    <cfRule type="cellIs" dxfId="652" priority="670" operator="greaterThan">
      <formula>80</formula>
    </cfRule>
    <cfRule type="cellIs" dxfId="651" priority="671" operator="greaterThan">
      <formula>69</formula>
    </cfRule>
    <cfRule type="cellIs" dxfId="650" priority="672" operator="lessThan">
      <formula>70</formula>
    </cfRule>
  </conditionalFormatting>
  <conditionalFormatting sqref="S69:T70">
    <cfRule type="containsText" dxfId="649" priority="659" operator="containsText" text="na">
      <formula>NOT(ISERROR(SEARCH("na",S69)))</formula>
    </cfRule>
  </conditionalFormatting>
  <conditionalFormatting sqref="S69:T70">
    <cfRule type="containsText" dxfId="648" priority="656" operator="containsText" text="na">
      <formula>NOT(ISERROR(SEARCH("na",S69)))</formula>
    </cfRule>
    <cfRule type="cellIs" dxfId="647" priority="657" operator="greaterThan">
      <formula>89</formula>
    </cfRule>
    <cfRule type="containsText" dxfId="646" priority="658" operator="containsText" text="na">
      <formula>NOT(ISERROR(SEARCH("na",S69)))</formula>
    </cfRule>
  </conditionalFormatting>
  <conditionalFormatting sqref="S69:T70">
    <cfRule type="containsText" dxfId="645" priority="643" operator="containsText" text="na">
      <formula>NOT(ISERROR(SEARCH("na",S69)))</formula>
    </cfRule>
    <cfRule type="cellIs" dxfId="644" priority="644" operator="greaterThan">
      <formula>89</formula>
    </cfRule>
    <cfRule type="cellIs" dxfId="643" priority="645" operator="between">
      <formula>70</formula>
      <formula>89</formula>
    </cfRule>
    <cfRule type="cellIs" dxfId="642" priority="646" operator="lessThan">
      <formula>70</formula>
    </cfRule>
    <cfRule type="cellIs" dxfId="641" priority="647" operator="lessThan">
      <formula>70</formula>
    </cfRule>
    <cfRule type="cellIs" dxfId="640" priority="648" operator="greaterThan">
      <formula>80</formula>
    </cfRule>
    <cfRule type="cellIs" dxfId="639" priority="649" operator="between">
      <formula>75</formula>
      <formula>75</formula>
    </cfRule>
    <cfRule type="cellIs" dxfId="638" priority="650" operator="between">
      <formula>70</formula>
      <formula>80</formula>
    </cfRule>
    <cfRule type="cellIs" dxfId="637" priority="651" operator="greaterThan">
      <formula>50</formula>
    </cfRule>
    <cfRule type="cellIs" dxfId="636" priority="652" operator="between">
      <formula>70</formula>
      <formula>80</formula>
    </cfRule>
    <cfRule type="cellIs" dxfId="635" priority="653" operator="greaterThan">
      <formula>80</formula>
    </cfRule>
    <cfRule type="cellIs" dxfId="634" priority="654" operator="greaterThan">
      <formula>69</formula>
    </cfRule>
    <cfRule type="cellIs" dxfId="633" priority="655" operator="lessThan">
      <formula>70</formula>
    </cfRule>
  </conditionalFormatting>
  <conditionalFormatting sqref="S69:T70">
    <cfRule type="containsText" dxfId="632" priority="642" operator="containsText" text="na">
      <formula>NOT(ISERROR(SEARCH("na",S69)))</formula>
    </cfRule>
  </conditionalFormatting>
  <conditionalFormatting sqref="S69:T70">
    <cfRule type="containsText" dxfId="631" priority="639" operator="containsText" text="na">
      <formula>NOT(ISERROR(SEARCH("na",S69)))</formula>
    </cfRule>
    <cfRule type="cellIs" dxfId="630" priority="640" operator="greaterThan">
      <formula>89</formula>
    </cfRule>
    <cfRule type="containsText" dxfId="629" priority="641" operator="containsText" text="na">
      <formula>NOT(ISERROR(SEARCH("na",S69)))</formula>
    </cfRule>
  </conditionalFormatting>
  <conditionalFormatting sqref="Y69:Y70">
    <cfRule type="iconSet" priority="636">
      <iconSet>
        <cfvo type="percent" val="0"/>
        <cfvo type="num" val="70"/>
        <cfvo type="num" val="90"/>
      </iconSet>
    </cfRule>
    <cfRule type="iconSet" priority="637">
      <iconSet>
        <cfvo type="percent" val="0"/>
        <cfvo type="percent" val="70"/>
        <cfvo type="percent" val="90"/>
      </iconSet>
    </cfRule>
    <cfRule type="iconSet" priority="638">
      <iconSet iconSet="3TrafficLights2">
        <cfvo type="percent" val="0"/>
        <cfvo type="percent" val="33"/>
        <cfvo type="percent" val="67"/>
      </iconSet>
    </cfRule>
  </conditionalFormatting>
  <conditionalFormatting sqref="W69:X70">
    <cfRule type="containsText" dxfId="628" priority="623" operator="containsText" text="na">
      <formula>NOT(ISERROR(SEARCH("na",W69)))</formula>
    </cfRule>
    <cfRule type="cellIs" dxfId="627" priority="624" operator="greaterThan">
      <formula>89</formula>
    </cfRule>
    <cfRule type="cellIs" dxfId="626" priority="625" operator="between">
      <formula>70</formula>
      <formula>89</formula>
    </cfRule>
    <cfRule type="cellIs" dxfId="625" priority="626" operator="lessThan">
      <formula>70</formula>
    </cfRule>
    <cfRule type="cellIs" dxfId="624" priority="627" operator="lessThan">
      <formula>70</formula>
    </cfRule>
    <cfRule type="cellIs" dxfId="623" priority="628" operator="greaterThan">
      <formula>80</formula>
    </cfRule>
    <cfRule type="cellIs" dxfId="622" priority="629" operator="between">
      <formula>75</formula>
      <formula>75</formula>
    </cfRule>
    <cfRule type="cellIs" dxfId="621" priority="630" operator="between">
      <formula>70</formula>
      <formula>80</formula>
    </cfRule>
    <cfRule type="cellIs" dxfId="620" priority="631" operator="greaterThan">
      <formula>50</formula>
    </cfRule>
    <cfRule type="cellIs" dxfId="619" priority="632" operator="between">
      <formula>70</formula>
      <formula>80</formula>
    </cfRule>
    <cfRule type="cellIs" dxfId="618" priority="633" operator="greaterThan">
      <formula>80</formula>
    </cfRule>
    <cfRule type="cellIs" dxfId="617" priority="634" operator="greaterThan">
      <formula>69</formula>
    </cfRule>
    <cfRule type="cellIs" dxfId="616" priority="635" operator="lessThan">
      <formula>70</formula>
    </cfRule>
  </conditionalFormatting>
  <conditionalFormatting sqref="W69:X70">
    <cfRule type="containsText" dxfId="615" priority="622" operator="containsText" text="na">
      <formula>NOT(ISERROR(SEARCH("na",W69)))</formula>
    </cfRule>
  </conditionalFormatting>
  <conditionalFormatting sqref="W69:X70">
    <cfRule type="containsText" dxfId="614" priority="619" operator="containsText" text="na">
      <formula>NOT(ISERROR(SEARCH("na",W69)))</formula>
    </cfRule>
    <cfRule type="cellIs" dxfId="613" priority="620" operator="greaterThan">
      <formula>89</formula>
    </cfRule>
    <cfRule type="containsText" dxfId="612" priority="621" operator="containsText" text="na">
      <formula>NOT(ISERROR(SEARCH("na",W69)))</formula>
    </cfRule>
  </conditionalFormatting>
  <conditionalFormatting sqref="W69:X70">
    <cfRule type="containsText" dxfId="611" priority="606" operator="containsText" text="na">
      <formula>NOT(ISERROR(SEARCH("na",W69)))</formula>
    </cfRule>
    <cfRule type="cellIs" dxfId="610" priority="607" operator="greaterThan">
      <formula>89</formula>
    </cfRule>
    <cfRule type="cellIs" dxfId="609" priority="608" operator="between">
      <formula>70</formula>
      <formula>89</formula>
    </cfRule>
    <cfRule type="cellIs" dxfId="608" priority="609" operator="lessThan">
      <formula>70</formula>
    </cfRule>
    <cfRule type="cellIs" dxfId="607" priority="610" operator="lessThan">
      <formula>70</formula>
    </cfRule>
    <cfRule type="cellIs" dxfId="606" priority="611" operator="greaterThan">
      <formula>80</formula>
    </cfRule>
    <cfRule type="cellIs" dxfId="605" priority="612" operator="between">
      <formula>75</formula>
      <formula>75</formula>
    </cfRule>
    <cfRule type="cellIs" dxfId="604" priority="613" operator="between">
      <formula>70</formula>
      <formula>80</formula>
    </cfRule>
    <cfRule type="cellIs" dxfId="603" priority="614" operator="greaterThan">
      <formula>50</formula>
    </cfRule>
    <cfRule type="cellIs" dxfId="602" priority="615" operator="between">
      <formula>70</formula>
      <formula>80</formula>
    </cfRule>
    <cfRule type="cellIs" dxfId="601" priority="616" operator="greaterThan">
      <formula>80</formula>
    </cfRule>
    <cfRule type="cellIs" dxfId="600" priority="617" operator="greaterThan">
      <formula>69</formula>
    </cfRule>
    <cfRule type="cellIs" dxfId="599" priority="618" operator="lessThan">
      <formula>70</formula>
    </cfRule>
  </conditionalFormatting>
  <conditionalFormatting sqref="W69:X70">
    <cfRule type="containsText" dxfId="598" priority="605" operator="containsText" text="na">
      <formula>NOT(ISERROR(SEARCH("na",W69)))</formula>
    </cfRule>
  </conditionalFormatting>
  <conditionalFormatting sqref="W69:X70">
    <cfRule type="containsText" dxfId="597" priority="602" operator="containsText" text="na">
      <formula>NOT(ISERROR(SEARCH("na",W69)))</formula>
    </cfRule>
    <cfRule type="cellIs" dxfId="596" priority="603" operator="greaterThan">
      <formula>89</formula>
    </cfRule>
    <cfRule type="containsText" dxfId="595" priority="604" operator="containsText" text="na">
      <formula>NOT(ISERROR(SEARCH("na",W69)))</formula>
    </cfRule>
  </conditionalFormatting>
  <conditionalFormatting sqref="W69:X70">
    <cfRule type="containsText" dxfId="594" priority="589" operator="containsText" text="na">
      <formula>NOT(ISERROR(SEARCH("na",W69)))</formula>
    </cfRule>
    <cfRule type="cellIs" dxfId="593" priority="590" operator="greaterThan">
      <formula>89</formula>
    </cfRule>
    <cfRule type="cellIs" dxfId="592" priority="591" operator="between">
      <formula>70</formula>
      <formula>89</formula>
    </cfRule>
    <cfRule type="cellIs" dxfId="591" priority="592" operator="lessThan">
      <formula>70</formula>
    </cfRule>
    <cfRule type="cellIs" dxfId="590" priority="593" operator="lessThan">
      <formula>70</formula>
    </cfRule>
    <cfRule type="cellIs" dxfId="589" priority="594" operator="greaterThan">
      <formula>80</formula>
    </cfRule>
    <cfRule type="cellIs" dxfId="588" priority="595" operator="between">
      <formula>75</formula>
      <formula>75</formula>
    </cfRule>
    <cfRule type="cellIs" dxfId="587" priority="596" operator="between">
      <formula>70</formula>
      <formula>80</formula>
    </cfRule>
    <cfRule type="cellIs" dxfId="586" priority="597" operator="greaterThan">
      <formula>50</formula>
    </cfRule>
    <cfRule type="cellIs" dxfId="585" priority="598" operator="between">
      <formula>70</formula>
      <formula>80</formula>
    </cfRule>
    <cfRule type="cellIs" dxfId="584" priority="599" operator="greaterThan">
      <formula>80</formula>
    </cfRule>
    <cfRule type="cellIs" dxfId="583" priority="600" operator="greaterThan">
      <formula>69</formula>
    </cfRule>
    <cfRule type="cellIs" dxfId="582" priority="601" operator="lessThan">
      <formula>70</formula>
    </cfRule>
  </conditionalFormatting>
  <conditionalFormatting sqref="W69:X70">
    <cfRule type="containsText" dxfId="581" priority="588" operator="containsText" text="na">
      <formula>NOT(ISERROR(SEARCH("na",W69)))</formula>
    </cfRule>
  </conditionalFormatting>
  <conditionalFormatting sqref="W69:X70">
    <cfRule type="containsText" dxfId="580" priority="585" operator="containsText" text="na">
      <formula>NOT(ISERROR(SEARCH("na",W69)))</formula>
    </cfRule>
    <cfRule type="cellIs" dxfId="579" priority="586" operator="greaterThan">
      <formula>89</formula>
    </cfRule>
    <cfRule type="containsText" dxfId="578" priority="587" operator="containsText" text="na">
      <formula>NOT(ISERROR(SEARCH("na",W69)))</formula>
    </cfRule>
  </conditionalFormatting>
  <conditionalFormatting sqref="W69:X70">
    <cfRule type="containsText" dxfId="577" priority="572" operator="containsText" text="na">
      <formula>NOT(ISERROR(SEARCH("na",W69)))</formula>
    </cfRule>
    <cfRule type="cellIs" dxfId="576" priority="573" operator="greaterThan">
      <formula>89</formula>
    </cfRule>
    <cfRule type="cellIs" dxfId="575" priority="574" operator="between">
      <formula>70</formula>
      <formula>89</formula>
    </cfRule>
    <cfRule type="cellIs" dxfId="574" priority="575" operator="lessThan">
      <formula>70</formula>
    </cfRule>
    <cfRule type="cellIs" dxfId="573" priority="576" operator="lessThan">
      <formula>70</formula>
    </cfRule>
    <cfRule type="cellIs" dxfId="572" priority="577" operator="greaterThan">
      <formula>80</formula>
    </cfRule>
    <cfRule type="cellIs" dxfId="571" priority="578" operator="between">
      <formula>75</formula>
      <formula>75</formula>
    </cfRule>
    <cfRule type="cellIs" dxfId="570" priority="579" operator="between">
      <formula>70</formula>
      <formula>80</formula>
    </cfRule>
    <cfRule type="cellIs" dxfId="569" priority="580" operator="greaterThan">
      <formula>50</formula>
    </cfRule>
    <cfRule type="cellIs" dxfId="568" priority="581" operator="between">
      <formula>70</formula>
      <formula>80</formula>
    </cfRule>
    <cfRule type="cellIs" dxfId="567" priority="582" operator="greaterThan">
      <formula>80</formula>
    </cfRule>
    <cfRule type="cellIs" dxfId="566" priority="583" operator="greaterThan">
      <formula>69</formula>
    </cfRule>
    <cfRule type="cellIs" dxfId="565" priority="584" operator="lessThan">
      <formula>70</formula>
    </cfRule>
  </conditionalFormatting>
  <conditionalFormatting sqref="W69:X70">
    <cfRule type="containsText" dxfId="564" priority="571" operator="containsText" text="na">
      <formula>NOT(ISERROR(SEARCH("na",W69)))</formula>
    </cfRule>
  </conditionalFormatting>
  <conditionalFormatting sqref="W69:X70">
    <cfRule type="containsText" dxfId="563" priority="568" operator="containsText" text="na">
      <formula>NOT(ISERROR(SEARCH("na",W69)))</formula>
    </cfRule>
    <cfRule type="cellIs" dxfId="562" priority="569" operator="greaterThan">
      <formula>89</formula>
    </cfRule>
    <cfRule type="containsText" dxfId="561" priority="570" operator="containsText" text="na">
      <formula>NOT(ISERROR(SEARCH("na",W69)))</formula>
    </cfRule>
  </conditionalFormatting>
  <conditionalFormatting sqref="W69:X70">
    <cfRule type="containsText" dxfId="560" priority="555" operator="containsText" text="na">
      <formula>NOT(ISERROR(SEARCH("na",W69)))</formula>
    </cfRule>
    <cfRule type="cellIs" dxfId="559" priority="556" operator="greaterThan">
      <formula>89</formula>
    </cfRule>
    <cfRule type="cellIs" dxfId="558" priority="557" operator="between">
      <formula>70</formula>
      <formula>89</formula>
    </cfRule>
    <cfRule type="cellIs" dxfId="557" priority="558" operator="lessThan">
      <formula>70</formula>
    </cfRule>
    <cfRule type="cellIs" dxfId="556" priority="559" operator="lessThan">
      <formula>70</formula>
    </cfRule>
    <cfRule type="cellIs" dxfId="555" priority="560" operator="greaterThan">
      <formula>80</formula>
    </cfRule>
    <cfRule type="cellIs" dxfId="554" priority="561" operator="between">
      <formula>75</formula>
      <formula>75</formula>
    </cfRule>
    <cfRule type="cellIs" dxfId="553" priority="562" operator="between">
      <formula>70</formula>
      <formula>80</formula>
    </cfRule>
    <cfRule type="cellIs" dxfId="552" priority="563" operator="greaterThan">
      <formula>50</formula>
    </cfRule>
    <cfRule type="cellIs" dxfId="551" priority="564" operator="between">
      <formula>70</formula>
      <formula>80</formula>
    </cfRule>
    <cfRule type="cellIs" dxfId="550" priority="565" operator="greaterThan">
      <formula>80</formula>
    </cfRule>
    <cfRule type="cellIs" dxfId="549" priority="566" operator="greaterThan">
      <formula>69</formula>
    </cfRule>
    <cfRule type="cellIs" dxfId="548" priority="567" operator="lessThan">
      <formula>70</formula>
    </cfRule>
  </conditionalFormatting>
  <conditionalFormatting sqref="W69:X70">
    <cfRule type="containsText" dxfId="547" priority="554" operator="containsText" text="na">
      <formula>NOT(ISERROR(SEARCH("na",W69)))</formula>
    </cfRule>
  </conditionalFormatting>
  <conditionalFormatting sqref="W69:X70">
    <cfRule type="containsText" dxfId="546" priority="551" operator="containsText" text="na">
      <formula>NOT(ISERROR(SEARCH("na",W69)))</formula>
    </cfRule>
    <cfRule type="cellIs" dxfId="545" priority="552" operator="greaterThan">
      <formula>89</formula>
    </cfRule>
    <cfRule type="containsText" dxfId="544" priority="553" operator="containsText" text="na">
      <formula>NOT(ISERROR(SEARCH("na",W69)))</formula>
    </cfRule>
  </conditionalFormatting>
  <conditionalFormatting sqref="J71:K75">
    <cfRule type="containsText" dxfId="543" priority="538" operator="containsText" text="na">
      <formula>NOT(ISERROR(SEARCH("na",J71)))</formula>
    </cfRule>
    <cfRule type="cellIs" dxfId="542" priority="539" operator="greaterThan">
      <formula>89</formula>
    </cfRule>
    <cfRule type="cellIs" dxfId="541" priority="540" operator="between">
      <formula>70</formula>
      <formula>89</formula>
    </cfRule>
    <cfRule type="cellIs" dxfId="540" priority="541" operator="lessThan">
      <formula>70</formula>
    </cfRule>
    <cfRule type="cellIs" dxfId="539" priority="542" operator="lessThan">
      <formula>70</formula>
    </cfRule>
    <cfRule type="cellIs" dxfId="538" priority="543" operator="greaterThan">
      <formula>80</formula>
    </cfRule>
    <cfRule type="cellIs" dxfId="537" priority="544" operator="between">
      <formula>75</formula>
      <formula>75</formula>
    </cfRule>
    <cfRule type="cellIs" dxfId="536" priority="545" operator="between">
      <formula>70</formula>
      <formula>80</formula>
    </cfRule>
    <cfRule type="cellIs" dxfId="535" priority="546" operator="greaterThan">
      <formula>50</formula>
    </cfRule>
    <cfRule type="cellIs" dxfId="534" priority="547" operator="between">
      <formula>70</formula>
      <formula>80</formula>
    </cfRule>
    <cfRule type="cellIs" dxfId="533" priority="548" operator="greaterThan">
      <formula>80</formula>
    </cfRule>
    <cfRule type="cellIs" dxfId="532" priority="549" operator="greaterThan">
      <formula>69</formula>
    </cfRule>
    <cfRule type="cellIs" dxfId="531" priority="550" operator="lessThan">
      <formula>70</formula>
    </cfRule>
  </conditionalFormatting>
  <conditionalFormatting sqref="J71:K75">
    <cfRule type="containsText" dxfId="530" priority="537" operator="containsText" text="na">
      <formula>NOT(ISERROR(SEARCH("na",J71)))</formula>
    </cfRule>
  </conditionalFormatting>
  <conditionalFormatting sqref="J71:K75">
    <cfRule type="containsText" dxfId="529" priority="534" operator="containsText" text="na">
      <formula>NOT(ISERROR(SEARCH("na",J71)))</formula>
    </cfRule>
    <cfRule type="cellIs" dxfId="528" priority="535" operator="greaterThan">
      <formula>89</formula>
    </cfRule>
    <cfRule type="containsText" dxfId="527" priority="536" operator="containsText" text="na">
      <formula>NOT(ISERROR(SEARCH("na",J71)))</formula>
    </cfRule>
  </conditionalFormatting>
  <conditionalFormatting sqref="J71:K75">
    <cfRule type="containsText" dxfId="526" priority="521" operator="containsText" text="na">
      <formula>NOT(ISERROR(SEARCH("na",J71)))</formula>
    </cfRule>
    <cfRule type="cellIs" dxfId="525" priority="522" operator="greaterThan">
      <formula>89</formula>
    </cfRule>
    <cfRule type="cellIs" dxfId="524" priority="523" operator="between">
      <formula>70</formula>
      <formula>89</formula>
    </cfRule>
    <cfRule type="cellIs" dxfId="523" priority="524" operator="lessThan">
      <formula>70</formula>
    </cfRule>
    <cfRule type="cellIs" dxfId="522" priority="525" operator="lessThan">
      <formula>70</formula>
    </cfRule>
    <cfRule type="cellIs" dxfId="521" priority="526" operator="greaterThan">
      <formula>80</formula>
    </cfRule>
    <cfRule type="cellIs" dxfId="520" priority="527" operator="between">
      <formula>75</formula>
      <formula>75</formula>
    </cfRule>
    <cfRule type="cellIs" dxfId="519" priority="528" operator="between">
      <formula>70</formula>
      <formula>80</formula>
    </cfRule>
    <cfRule type="cellIs" dxfId="518" priority="529" operator="greaterThan">
      <formula>50</formula>
    </cfRule>
    <cfRule type="cellIs" dxfId="517" priority="530" operator="between">
      <formula>70</formula>
      <formula>80</formula>
    </cfRule>
    <cfRule type="cellIs" dxfId="516" priority="531" operator="greaterThan">
      <formula>80</formula>
    </cfRule>
    <cfRule type="cellIs" dxfId="515" priority="532" operator="greaterThan">
      <formula>69</formula>
    </cfRule>
    <cfRule type="cellIs" dxfId="514" priority="533" operator="lessThan">
      <formula>70</formula>
    </cfRule>
  </conditionalFormatting>
  <conditionalFormatting sqref="J71:K75">
    <cfRule type="containsText" dxfId="513" priority="520" operator="containsText" text="na">
      <formula>NOT(ISERROR(SEARCH("na",J71)))</formula>
    </cfRule>
  </conditionalFormatting>
  <conditionalFormatting sqref="J71:K75">
    <cfRule type="containsText" dxfId="512" priority="517" operator="containsText" text="na">
      <formula>NOT(ISERROR(SEARCH("na",J71)))</formula>
    </cfRule>
    <cfRule type="cellIs" dxfId="511" priority="518" operator="greaterThan">
      <formula>89</formula>
    </cfRule>
    <cfRule type="containsText" dxfId="510" priority="519" operator="containsText" text="na">
      <formula>NOT(ISERROR(SEARCH("na",J71)))</formula>
    </cfRule>
  </conditionalFormatting>
  <conditionalFormatting sqref="J71:K75">
    <cfRule type="containsText" dxfId="509" priority="504" operator="containsText" text="na">
      <formula>NOT(ISERROR(SEARCH("na",J71)))</formula>
    </cfRule>
    <cfRule type="cellIs" dxfId="508" priority="505" operator="greaterThan">
      <formula>89</formula>
    </cfRule>
    <cfRule type="cellIs" dxfId="507" priority="506" operator="between">
      <formula>70</formula>
      <formula>89</formula>
    </cfRule>
    <cfRule type="cellIs" dxfId="506" priority="507" operator="lessThan">
      <formula>70</formula>
    </cfRule>
    <cfRule type="cellIs" dxfId="505" priority="508" operator="lessThan">
      <formula>70</formula>
    </cfRule>
    <cfRule type="cellIs" dxfId="504" priority="509" operator="greaterThan">
      <formula>80</formula>
    </cfRule>
    <cfRule type="cellIs" dxfId="503" priority="510" operator="between">
      <formula>75</formula>
      <formula>75</formula>
    </cfRule>
    <cfRule type="cellIs" dxfId="502" priority="511" operator="between">
      <formula>70</formula>
      <formula>80</formula>
    </cfRule>
    <cfRule type="cellIs" dxfId="501" priority="512" operator="greaterThan">
      <formula>50</formula>
    </cfRule>
    <cfRule type="cellIs" dxfId="500" priority="513" operator="between">
      <formula>70</formula>
      <formula>80</formula>
    </cfRule>
    <cfRule type="cellIs" dxfId="499" priority="514" operator="greaterThan">
      <formula>80</formula>
    </cfRule>
    <cfRule type="cellIs" dxfId="498" priority="515" operator="greaterThan">
      <formula>69</formula>
    </cfRule>
    <cfRule type="cellIs" dxfId="497" priority="516" operator="lessThan">
      <formula>70</formula>
    </cfRule>
  </conditionalFormatting>
  <conditionalFormatting sqref="J71:K75">
    <cfRule type="containsText" dxfId="496" priority="503" operator="containsText" text="na">
      <formula>NOT(ISERROR(SEARCH("na",J71)))</formula>
    </cfRule>
  </conditionalFormatting>
  <conditionalFormatting sqref="J71:K75">
    <cfRule type="containsText" dxfId="495" priority="500" operator="containsText" text="na">
      <formula>NOT(ISERROR(SEARCH("na",J71)))</formula>
    </cfRule>
    <cfRule type="cellIs" dxfId="494" priority="501" operator="greaterThan">
      <formula>89</formula>
    </cfRule>
    <cfRule type="containsText" dxfId="493" priority="502" operator="containsText" text="na">
      <formula>NOT(ISERROR(SEARCH("na",J71)))</formula>
    </cfRule>
  </conditionalFormatting>
  <conditionalFormatting sqref="O71:P75">
    <cfRule type="containsText" dxfId="492" priority="487" operator="containsText" text="na">
      <formula>NOT(ISERROR(SEARCH("na",O71)))</formula>
    </cfRule>
    <cfRule type="cellIs" dxfId="491" priority="488" operator="greaterThan">
      <formula>89</formula>
    </cfRule>
    <cfRule type="cellIs" dxfId="490" priority="489" operator="between">
      <formula>70</formula>
      <formula>89</formula>
    </cfRule>
    <cfRule type="cellIs" dxfId="489" priority="490" operator="lessThan">
      <formula>70</formula>
    </cfRule>
    <cfRule type="cellIs" dxfId="488" priority="491" operator="lessThan">
      <formula>70</formula>
    </cfRule>
    <cfRule type="cellIs" dxfId="487" priority="492" operator="greaterThan">
      <formula>80</formula>
    </cfRule>
    <cfRule type="cellIs" dxfId="486" priority="493" operator="between">
      <formula>75</formula>
      <formula>75</formula>
    </cfRule>
    <cfRule type="cellIs" dxfId="485" priority="494" operator="between">
      <formula>70</formula>
      <formula>80</formula>
    </cfRule>
    <cfRule type="cellIs" dxfId="484" priority="495" operator="greaterThan">
      <formula>50</formula>
    </cfRule>
    <cfRule type="cellIs" dxfId="483" priority="496" operator="between">
      <formula>70</formula>
      <formula>80</formula>
    </cfRule>
    <cfRule type="cellIs" dxfId="482" priority="497" operator="greaterThan">
      <formula>80</formula>
    </cfRule>
    <cfRule type="cellIs" dxfId="481" priority="498" operator="greaterThan">
      <formula>69</formula>
    </cfRule>
    <cfRule type="cellIs" dxfId="480" priority="499" operator="lessThan">
      <formula>70</formula>
    </cfRule>
  </conditionalFormatting>
  <conditionalFormatting sqref="O71:P75">
    <cfRule type="containsText" dxfId="479" priority="486" operator="containsText" text="na">
      <formula>NOT(ISERROR(SEARCH("na",O71)))</formula>
    </cfRule>
  </conditionalFormatting>
  <conditionalFormatting sqref="O71:P75">
    <cfRule type="containsText" dxfId="478" priority="483" operator="containsText" text="na">
      <formula>NOT(ISERROR(SEARCH("na",O71)))</formula>
    </cfRule>
    <cfRule type="cellIs" dxfId="477" priority="484" operator="greaterThan">
      <formula>89</formula>
    </cfRule>
    <cfRule type="containsText" dxfId="476" priority="485" operator="containsText" text="na">
      <formula>NOT(ISERROR(SEARCH("na",O71)))</formula>
    </cfRule>
  </conditionalFormatting>
  <conditionalFormatting sqref="O71:P75">
    <cfRule type="containsText" dxfId="475" priority="470" operator="containsText" text="na">
      <formula>NOT(ISERROR(SEARCH("na",O71)))</formula>
    </cfRule>
    <cfRule type="cellIs" dxfId="474" priority="471" operator="greaterThan">
      <formula>89</formula>
    </cfRule>
    <cfRule type="cellIs" dxfId="473" priority="472" operator="between">
      <formula>70</formula>
      <formula>89</formula>
    </cfRule>
    <cfRule type="cellIs" dxfId="472" priority="473" operator="lessThan">
      <formula>70</formula>
    </cfRule>
    <cfRule type="cellIs" dxfId="471" priority="474" operator="lessThan">
      <formula>70</formula>
    </cfRule>
    <cfRule type="cellIs" dxfId="470" priority="475" operator="greaterThan">
      <formula>80</formula>
    </cfRule>
    <cfRule type="cellIs" dxfId="469" priority="476" operator="between">
      <formula>75</formula>
      <formula>75</formula>
    </cfRule>
    <cfRule type="cellIs" dxfId="468" priority="477" operator="between">
      <formula>70</formula>
      <formula>80</formula>
    </cfRule>
    <cfRule type="cellIs" dxfId="467" priority="478" operator="greaterThan">
      <formula>50</formula>
    </cfRule>
    <cfRule type="cellIs" dxfId="466" priority="479" operator="between">
      <formula>70</formula>
      <formula>80</formula>
    </cfRule>
    <cfRule type="cellIs" dxfId="465" priority="480" operator="greaterThan">
      <formula>80</formula>
    </cfRule>
    <cfRule type="cellIs" dxfId="464" priority="481" operator="greaterThan">
      <formula>69</formula>
    </cfRule>
    <cfRule type="cellIs" dxfId="463" priority="482" operator="lessThan">
      <formula>70</formula>
    </cfRule>
  </conditionalFormatting>
  <conditionalFormatting sqref="O71:P75">
    <cfRule type="containsText" dxfId="462" priority="469" operator="containsText" text="na">
      <formula>NOT(ISERROR(SEARCH("na",O71)))</formula>
    </cfRule>
  </conditionalFormatting>
  <conditionalFormatting sqref="O71:P75">
    <cfRule type="containsText" dxfId="461" priority="466" operator="containsText" text="na">
      <formula>NOT(ISERROR(SEARCH("na",O71)))</formula>
    </cfRule>
    <cfRule type="cellIs" dxfId="460" priority="467" operator="greaterThan">
      <formula>89</formula>
    </cfRule>
    <cfRule type="containsText" dxfId="459" priority="468" operator="containsText" text="na">
      <formula>NOT(ISERROR(SEARCH("na",O71)))</formula>
    </cfRule>
  </conditionalFormatting>
  <conditionalFormatting sqref="O71:P75">
    <cfRule type="containsText" dxfId="458" priority="453" operator="containsText" text="na">
      <formula>NOT(ISERROR(SEARCH("na",O71)))</formula>
    </cfRule>
    <cfRule type="cellIs" dxfId="457" priority="454" operator="greaterThan">
      <formula>89</formula>
    </cfRule>
    <cfRule type="cellIs" dxfId="456" priority="455" operator="between">
      <formula>70</formula>
      <formula>89</formula>
    </cfRule>
    <cfRule type="cellIs" dxfId="455" priority="456" operator="lessThan">
      <formula>70</formula>
    </cfRule>
    <cfRule type="cellIs" dxfId="454" priority="457" operator="lessThan">
      <formula>70</formula>
    </cfRule>
    <cfRule type="cellIs" dxfId="453" priority="458" operator="greaterThan">
      <formula>80</formula>
    </cfRule>
    <cfRule type="cellIs" dxfId="452" priority="459" operator="between">
      <formula>75</formula>
      <formula>75</formula>
    </cfRule>
    <cfRule type="cellIs" dxfId="451" priority="460" operator="between">
      <formula>70</formula>
      <formula>80</formula>
    </cfRule>
    <cfRule type="cellIs" dxfId="450" priority="461" operator="greaterThan">
      <formula>50</formula>
    </cfRule>
    <cfRule type="cellIs" dxfId="449" priority="462" operator="between">
      <formula>70</formula>
      <formula>80</formula>
    </cfRule>
    <cfRule type="cellIs" dxfId="448" priority="463" operator="greaterThan">
      <formula>80</formula>
    </cfRule>
    <cfRule type="cellIs" dxfId="447" priority="464" operator="greaterThan">
      <formula>69</formula>
    </cfRule>
    <cfRule type="cellIs" dxfId="446" priority="465" operator="lessThan">
      <formula>70</formula>
    </cfRule>
  </conditionalFormatting>
  <conditionalFormatting sqref="O71:P75">
    <cfRule type="containsText" dxfId="445" priority="452" operator="containsText" text="na">
      <formula>NOT(ISERROR(SEARCH("na",O71)))</formula>
    </cfRule>
  </conditionalFormatting>
  <conditionalFormatting sqref="O71:P75">
    <cfRule type="containsText" dxfId="444" priority="449" operator="containsText" text="na">
      <formula>NOT(ISERROR(SEARCH("na",O71)))</formula>
    </cfRule>
    <cfRule type="cellIs" dxfId="443" priority="450" operator="greaterThan">
      <formula>89</formula>
    </cfRule>
    <cfRule type="containsText" dxfId="442" priority="451" operator="containsText" text="na">
      <formula>NOT(ISERROR(SEARCH("na",O71)))</formula>
    </cfRule>
  </conditionalFormatting>
  <conditionalFormatting sqref="O71:P75">
    <cfRule type="containsText" dxfId="441" priority="436" operator="containsText" text="na">
      <formula>NOT(ISERROR(SEARCH("na",O71)))</formula>
    </cfRule>
    <cfRule type="cellIs" dxfId="440" priority="437" operator="greaterThan">
      <formula>89</formula>
    </cfRule>
    <cfRule type="cellIs" dxfId="439" priority="438" operator="between">
      <formula>70</formula>
      <formula>89</formula>
    </cfRule>
    <cfRule type="cellIs" dxfId="438" priority="439" operator="lessThan">
      <formula>70</formula>
    </cfRule>
    <cfRule type="cellIs" dxfId="437" priority="440" operator="lessThan">
      <formula>70</formula>
    </cfRule>
    <cfRule type="cellIs" dxfId="436" priority="441" operator="greaterThan">
      <formula>80</formula>
    </cfRule>
    <cfRule type="cellIs" dxfId="435" priority="442" operator="between">
      <formula>75</formula>
      <formula>75</formula>
    </cfRule>
    <cfRule type="cellIs" dxfId="434" priority="443" operator="between">
      <formula>70</formula>
      <formula>80</formula>
    </cfRule>
    <cfRule type="cellIs" dxfId="433" priority="444" operator="greaterThan">
      <formula>50</formula>
    </cfRule>
    <cfRule type="cellIs" dxfId="432" priority="445" operator="between">
      <formula>70</formula>
      <formula>80</formula>
    </cfRule>
    <cfRule type="cellIs" dxfId="431" priority="446" operator="greaterThan">
      <formula>80</formula>
    </cfRule>
    <cfRule type="cellIs" dxfId="430" priority="447" operator="greaterThan">
      <formula>69</formula>
    </cfRule>
    <cfRule type="cellIs" dxfId="429" priority="448" operator="lessThan">
      <formula>70</formula>
    </cfRule>
  </conditionalFormatting>
  <conditionalFormatting sqref="O71:P75">
    <cfRule type="containsText" dxfId="428" priority="435" operator="containsText" text="na">
      <formula>NOT(ISERROR(SEARCH("na",O71)))</formula>
    </cfRule>
  </conditionalFormatting>
  <conditionalFormatting sqref="O71:P75">
    <cfRule type="containsText" dxfId="427" priority="432" operator="containsText" text="na">
      <formula>NOT(ISERROR(SEARCH("na",O71)))</formula>
    </cfRule>
    <cfRule type="cellIs" dxfId="426" priority="433" operator="greaterThan">
      <formula>89</formula>
    </cfRule>
    <cfRule type="containsText" dxfId="425" priority="434" operator="containsText" text="na">
      <formula>NOT(ISERROR(SEARCH("na",O71)))</formula>
    </cfRule>
  </conditionalFormatting>
  <conditionalFormatting sqref="S71:T75">
    <cfRule type="containsText" dxfId="424" priority="419" operator="containsText" text="na">
      <formula>NOT(ISERROR(SEARCH("na",S71)))</formula>
    </cfRule>
    <cfRule type="cellIs" dxfId="423" priority="420" operator="greaterThan">
      <formula>89</formula>
    </cfRule>
    <cfRule type="cellIs" dxfId="422" priority="421" operator="between">
      <formula>70</formula>
      <formula>89</formula>
    </cfRule>
    <cfRule type="cellIs" dxfId="421" priority="422" operator="lessThan">
      <formula>70</formula>
    </cfRule>
    <cfRule type="cellIs" dxfId="420" priority="423" operator="lessThan">
      <formula>70</formula>
    </cfRule>
    <cfRule type="cellIs" dxfId="419" priority="424" operator="greaterThan">
      <formula>80</formula>
    </cfRule>
    <cfRule type="cellIs" dxfId="418" priority="425" operator="between">
      <formula>75</formula>
      <formula>75</formula>
    </cfRule>
    <cfRule type="cellIs" dxfId="417" priority="426" operator="between">
      <formula>70</formula>
      <formula>80</formula>
    </cfRule>
    <cfRule type="cellIs" dxfId="416" priority="427" operator="greaterThan">
      <formula>50</formula>
    </cfRule>
    <cfRule type="cellIs" dxfId="415" priority="428" operator="between">
      <formula>70</formula>
      <formula>80</formula>
    </cfRule>
    <cfRule type="cellIs" dxfId="414" priority="429" operator="greaterThan">
      <formula>80</formula>
    </cfRule>
    <cfRule type="cellIs" dxfId="413" priority="430" operator="greaterThan">
      <formula>69</formula>
    </cfRule>
    <cfRule type="cellIs" dxfId="412" priority="431" operator="lessThan">
      <formula>70</formula>
    </cfRule>
  </conditionalFormatting>
  <conditionalFormatting sqref="S71:T75">
    <cfRule type="containsText" dxfId="411" priority="418" operator="containsText" text="na">
      <formula>NOT(ISERROR(SEARCH("na",S71)))</formula>
    </cfRule>
  </conditionalFormatting>
  <conditionalFormatting sqref="S71:T75">
    <cfRule type="containsText" dxfId="410" priority="415" operator="containsText" text="na">
      <formula>NOT(ISERROR(SEARCH("na",S71)))</formula>
    </cfRule>
    <cfRule type="cellIs" dxfId="409" priority="416" operator="greaterThan">
      <formula>89</formula>
    </cfRule>
    <cfRule type="containsText" dxfId="408" priority="417" operator="containsText" text="na">
      <formula>NOT(ISERROR(SEARCH("na",S71)))</formula>
    </cfRule>
  </conditionalFormatting>
  <conditionalFormatting sqref="S71:T75">
    <cfRule type="containsText" dxfId="407" priority="402" operator="containsText" text="na">
      <formula>NOT(ISERROR(SEARCH("na",S71)))</formula>
    </cfRule>
    <cfRule type="cellIs" dxfId="406" priority="403" operator="greaterThan">
      <formula>89</formula>
    </cfRule>
    <cfRule type="cellIs" dxfId="405" priority="404" operator="between">
      <formula>70</formula>
      <formula>89</formula>
    </cfRule>
    <cfRule type="cellIs" dxfId="404" priority="405" operator="lessThan">
      <formula>70</formula>
    </cfRule>
    <cfRule type="cellIs" dxfId="403" priority="406" operator="lessThan">
      <formula>70</formula>
    </cfRule>
    <cfRule type="cellIs" dxfId="402" priority="407" operator="greaterThan">
      <formula>80</formula>
    </cfRule>
    <cfRule type="cellIs" dxfId="401" priority="408" operator="between">
      <formula>75</formula>
      <formula>75</formula>
    </cfRule>
    <cfRule type="cellIs" dxfId="400" priority="409" operator="between">
      <formula>70</formula>
      <formula>80</formula>
    </cfRule>
    <cfRule type="cellIs" dxfId="399" priority="410" operator="greaterThan">
      <formula>50</formula>
    </cfRule>
    <cfRule type="cellIs" dxfId="398" priority="411" operator="between">
      <formula>70</formula>
      <formula>80</formula>
    </cfRule>
    <cfRule type="cellIs" dxfId="397" priority="412" operator="greaterThan">
      <formula>80</formula>
    </cfRule>
    <cfRule type="cellIs" dxfId="396" priority="413" operator="greaterThan">
      <formula>69</formula>
    </cfRule>
    <cfRule type="cellIs" dxfId="395" priority="414" operator="lessThan">
      <formula>70</formula>
    </cfRule>
  </conditionalFormatting>
  <conditionalFormatting sqref="S71:T75">
    <cfRule type="containsText" dxfId="394" priority="401" operator="containsText" text="na">
      <formula>NOT(ISERROR(SEARCH("na",S71)))</formula>
    </cfRule>
  </conditionalFormatting>
  <conditionalFormatting sqref="S71:T75">
    <cfRule type="containsText" dxfId="393" priority="398" operator="containsText" text="na">
      <formula>NOT(ISERROR(SEARCH("na",S71)))</formula>
    </cfRule>
    <cfRule type="cellIs" dxfId="392" priority="399" operator="greaterThan">
      <formula>89</formula>
    </cfRule>
    <cfRule type="containsText" dxfId="391" priority="400" operator="containsText" text="na">
      <formula>NOT(ISERROR(SEARCH("na",S71)))</formula>
    </cfRule>
  </conditionalFormatting>
  <conditionalFormatting sqref="S71:T75">
    <cfRule type="containsText" dxfId="390" priority="385" operator="containsText" text="na">
      <formula>NOT(ISERROR(SEARCH("na",S71)))</formula>
    </cfRule>
    <cfRule type="cellIs" dxfId="389" priority="386" operator="greaterThan">
      <formula>89</formula>
    </cfRule>
    <cfRule type="cellIs" dxfId="388" priority="387" operator="between">
      <formula>70</formula>
      <formula>89</formula>
    </cfRule>
    <cfRule type="cellIs" dxfId="387" priority="388" operator="lessThan">
      <formula>70</formula>
    </cfRule>
    <cfRule type="cellIs" dxfId="386" priority="389" operator="lessThan">
      <formula>70</formula>
    </cfRule>
    <cfRule type="cellIs" dxfId="385" priority="390" operator="greaterThan">
      <formula>80</formula>
    </cfRule>
    <cfRule type="cellIs" dxfId="384" priority="391" operator="between">
      <formula>75</formula>
      <formula>75</formula>
    </cfRule>
    <cfRule type="cellIs" dxfId="383" priority="392" operator="between">
      <formula>70</formula>
      <formula>80</formula>
    </cfRule>
    <cfRule type="cellIs" dxfId="382" priority="393" operator="greaterThan">
      <formula>50</formula>
    </cfRule>
    <cfRule type="cellIs" dxfId="381" priority="394" operator="between">
      <formula>70</formula>
      <formula>80</formula>
    </cfRule>
    <cfRule type="cellIs" dxfId="380" priority="395" operator="greaterThan">
      <formula>80</formula>
    </cfRule>
    <cfRule type="cellIs" dxfId="379" priority="396" operator="greaterThan">
      <formula>69</formula>
    </cfRule>
    <cfRule type="cellIs" dxfId="378" priority="397" operator="lessThan">
      <formula>70</formula>
    </cfRule>
  </conditionalFormatting>
  <conditionalFormatting sqref="S71:T75">
    <cfRule type="containsText" dxfId="377" priority="384" operator="containsText" text="na">
      <formula>NOT(ISERROR(SEARCH("na",S71)))</formula>
    </cfRule>
  </conditionalFormatting>
  <conditionalFormatting sqref="S71:T75">
    <cfRule type="containsText" dxfId="376" priority="381" operator="containsText" text="na">
      <formula>NOT(ISERROR(SEARCH("na",S71)))</formula>
    </cfRule>
    <cfRule type="cellIs" dxfId="375" priority="382" operator="greaterThan">
      <formula>89</formula>
    </cfRule>
    <cfRule type="containsText" dxfId="374" priority="383" operator="containsText" text="na">
      <formula>NOT(ISERROR(SEARCH("na",S71)))</formula>
    </cfRule>
  </conditionalFormatting>
  <conditionalFormatting sqref="S71:T75">
    <cfRule type="containsText" dxfId="373" priority="368" operator="containsText" text="na">
      <formula>NOT(ISERROR(SEARCH("na",S71)))</formula>
    </cfRule>
    <cfRule type="cellIs" dxfId="372" priority="369" operator="greaterThan">
      <formula>89</formula>
    </cfRule>
    <cfRule type="cellIs" dxfId="371" priority="370" operator="between">
      <formula>70</formula>
      <formula>89</formula>
    </cfRule>
    <cfRule type="cellIs" dxfId="370" priority="371" operator="lessThan">
      <formula>70</formula>
    </cfRule>
    <cfRule type="cellIs" dxfId="369" priority="372" operator="lessThan">
      <formula>70</formula>
    </cfRule>
    <cfRule type="cellIs" dxfId="368" priority="373" operator="greaterThan">
      <formula>80</formula>
    </cfRule>
    <cfRule type="cellIs" dxfId="367" priority="374" operator="between">
      <formula>75</formula>
      <formula>75</formula>
    </cfRule>
    <cfRule type="cellIs" dxfId="366" priority="375" operator="between">
      <formula>70</formula>
      <formula>80</formula>
    </cfRule>
    <cfRule type="cellIs" dxfId="365" priority="376" operator="greaterThan">
      <formula>50</formula>
    </cfRule>
    <cfRule type="cellIs" dxfId="364" priority="377" operator="between">
      <formula>70</formula>
      <formula>80</formula>
    </cfRule>
    <cfRule type="cellIs" dxfId="363" priority="378" operator="greaterThan">
      <formula>80</formula>
    </cfRule>
    <cfRule type="cellIs" dxfId="362" priority="379" operator="greaterThan">
      <formula>69</formula>
    </cfRule>
    <cfRule type="cellIs" dxfId="361" priority="380" operator="lessThan">
      <formula>70</formula>
    </cfRule>
  </conditionalFormatting>
  <conditionalFormatting sqref="S71:T75">
    <cfRule type="containsText" dxfId="360" priority="367" operator="containsText" text="na">
      <formula>NOT(ISERROR(SEARCH("na",S71)))</formula>
    </cfRule>
  </conditionalFormatting>
  <conditionalFormatting sqref="S71:T75">
    <cfRule type="containsText" dxfId="359" priority="364" operator="containsText" text="na">
      <formula>NOT(ISERROR(SEARCH("na",S71)))</formula>
    </cfRule>
    <cfRule type="cellIs" dxfId="358" priority="365" operator="greaterThan">
      <formula>89</formula>
    </cfRule>
    <cfRule type="containsText" dxfId="357" priority="366" operator="containsText" text="na">
      <formula>NOT(ISERROR(SEARCH("na",S71)))</formula>
    </cfRule>
  </conditionalFormatting>
  <conditionalFormatting sqref="Y71:Y75">
    <cfRule type="iconSet" priority="361">
      <iconSet>
        <cfvo type="percent" val="0"/>
        <cfvo type="num" val="70"/>
        <cfvo type="num" val="90"/>
      </iconSet>
    </cfRule>
    <cfRule type="iconSet" priority="362">
      <iconSet>
        <cfvo type="percent" val="0"/>
        <cfvo type="percent" val="70"/>
        <cfvo type="percent" val="90"/>
      </iconSet>
    </cfRule>
    <cfRule type="iconSet" priority="363">
      <iconSet iconSet="3TrafficLights2">
        <cfvo type="percent" val="0"/>
        <cfvo type="percent" val="33"/>
        <cfvo type="percent" val="67"/>
      </iconSet>
    </cfRule>
  </conditionalFormatting>
  <conditionalFormatting sqref="W71:X75">
    <cfRule type="containsText" dxfId="356" priority="348" operator="containsText" text="na">
      <formula>NOT(ISERROR(SEARCH("na",W71)))</formula>
    </cfRule>
    <cfRule type="cellIs" dxfId="355" priority="349" operator="greaterThan">
      <formula>89</formula>
    </cfRule>
    <cfRule type="cellIs" dxfId="354" priority="350" operator="between">
      <formula>70</formula>
      <formula>89</formula>
    </cfRule>
    <cfRule type="cellIs" dxfId="353" priority="351" operator="lessThan">
      <formula>70</formula>
    </cfRule>
    <cfRule type="cellIs" dxfId="352" priority="352" operator="lessThan">
      <formula>70</formula>
    </cfRule>
    <cfRule type="cellIs" dxfId="351" priority="353" operator="greaterThan">
      <formula>80</formula>
    </cfRule>
    <cfRule type="cellIs" dxfId="350" priority="354" operator="between">
      <formula>75</formula>
      <formula>75</formula>
    </cfRule>
    <cfRule type="cellIs" dxfId="349" priority="355" operator="between">
      <formula>70</formula>
      <formula>80</formula>
    </cfRule>
    <cfRule type="cellIs" dxfId="348" priority="356" operator="greaterThan">
      <formula>50</formula>
    </cfRule>
    <cfRule type="cellIs" dxfId="347" priority="357" operator="between">
      <formula>70</formula>
      <formula>80</formula>
    </cfRule>
    <cfRule type="cellIs" dxfId="346" priority="358" operator="greaterThan">
      <formula>80</formula>
    </cfRule>
    <cfRule type="cellIs" dxfId="345" priority="359" operator="greaterThan">
      <formula>69</formula>
    </cfRule>
    <cfRule type="cellIs" dxfId="344" priority="360" operator="lessThan">
      <formula>70</formula>
    </cfRule>
  </conditionalFormatting>
  <conditionalFormatting sqref="W71:X75">
    <cfRule type="containsText" dxfId="343" priority="347" operator="containsText" text="na">
      <formula>NOT(ISERROR(SEARCH("na",W71)))</formula>
    </cfRule>
  </conditionalFormatting>
  <conditionalFormatting sqref="W71:X75">
    <cfRule type="containsText" dxfId="342" priority="344" operator="containsText" text="na">
      <formula>NOT(ISERROR(SEARCH("na",W71)))</formula>
    </cfRule>
    <cfRule type="cellIs" dxfId="341" priority="345" operator="greaterThan">
      <formula>89</formula>
    </cfRule>
    <cfRule type="containsText" dxfId="340" priority="346" operator="containsText" text="na">
      <formula>NOT(ISERROR(SEARCH("na",W71)))</formula>
    </cfRule>
  </conditionalFormatting>
  <conditionalFormatting sqref="W71:X75">
    <cfRule type="containsText" dxfId="339" priority="331" operator="containsText" text="na">
      <formula>NOT(ISERROR(SEARCH("na",W71)))</formula>
    </cfRule>
    <cfRule type="cellIs" dxfId="338" priority="332" operator="greaterThan">
      <formula>89</formula>
    </cfRule>
    <cfRule type="cellIs" dxfId="337" priority="333" operator="between">
      <formula>70</formula>
      <formula>89</formula>
    </cfRule>
    <cfRule type="cellIs" dxfId="336" priority="334" operator="lessThan">
      <formula>70</formula>
    </cfRule>
    <cfRule type="cellIs" dxfId="335" priority="335" operator="lessThan">
      <formula>70</formula>
    </cfRule>
    <cfRule type="cellIs" dxfId="334" priority="336" operator="greaterThan">
      <formula>80</formula>
    </cfRule>
    <cfRule type="cellIs" dxfId="333" priority="337" operator="between">
      <formula>75</formula>
      <formula>75</formula>
    </cfRule>
    <cfRule type="cellIs" dxfId="332" priority="338" operator="between">
      <formula>70</formula>
      <formula>80</formula>
    </cfRule>
    <cfRule type="cellIs" dxfId="331" priority="339" operator="greaterThan">
      <formula>50</formula>
    </cfRule>
    <cfRule type="cellIs" dxfId="330" priority="340" operator="between">
      <formula>70</formula>
      <formula>80</formula>
    </cfRule>
    <cfRule type="cellIs" dxfId="329" priority="341" operator="greaterThan">
      <formula>80</formula>
    </cfRule>
    <cfRule type="cellIs" dxfId="328" priority="342" operator="greaterThan">
      <formula>69</formula>
    </cfRule>
    <cfRule type="cellIs" dxfId="327" priority="343" operator="lessThan">
      <formula>70</formula>
    </cfRule>
  </conditionalFormatting>
  <conditionalFormatting sqref="W71:X75">
    <cfRule type="containsText" dxfId="326" priority="330" operator="containsText" text="na">
      <formula>NOT(ISERROR(SEARCH("na",W71)))</formula>
    </cfRule>
  </conditionalFormatting>
  <conditionalFormatting sqref="W71:X75">
    <cfRule type="containsText" dxfId="325" priority="327" operator="containsText" text="na">
      <formula>NOT(ISERROR(SEARCH("na",W71)))</formula>
    </cfRule>
    <cfRule type="cellIs" dxfId="324" priority="328" operator="greaterThan">
      <formula>89</formula>
    </cfRule>
    <cfRule type="containsText" dxfId="323" priority="329" operator="containsText" text="na">
      <formula>NOT(ISERROR(SEARCH("na",W71)))</formula>
    </cfRule>
  </conditionalFormatting>
  <conditionalFormatting sqref="W71:X75">
    <cfRule type="containsText" dxfId="322" priority="314" operator="containsText" text="na">
      <formula>NOT(ISERROR(SEARCH("na",W71)))</formula>
    </cfRule>
    <cfRule type="cellIs" dxfId="321" priority="315" operator="greaterThan">
      <formula>89</formula>
    </cfRule>
    <cfRule type="cellIs" dxfId="320" priority="316" operator="between">
      <formula>70</formula>
      <formula>89</formula>
    </cfRule>
    <cfRule type="cellIs" dxfId="319" priority="317" operator="lessThan">
      <formula>70</formula>
    </cfRule>
    <cfRule type="cellIs" dxfId="318" priority="318" operator="lessThan">
      <formula>70</formula>
    </cfRule>
    <cfRule type="cellIs" dxfId="317" priority="319" operator="greaterThan">
      <formula>80</formula>
    </cfRule>
    <cfRule type="cellIs" dxfId="316" priority="320" operator="between">
      <formula>75</formula>
      <formula>75</formula>
    </cfRule>
    <cfRule type="cellIs" dxfId="315" priority="321" operator="between">
      <formula>70</formula>
      <formula>80</formula>
    </cfRule>
    <cfRule type="cellIs" dxfId="314" priority="322" operator="greaterThan">
      <formula>50</formula>
    </cfRule>
    <cfRule type="cellIs" dxfId="313" priority="323" operator="between">
      <formula>70</formula>
      <formula>80</formula>
    </cfRule>
    <cfRule type="cellIs" dxfId="312" priority="324" operator="greaterThan">
      <formula>80</formula>
    </cfRule>
    <cfRule type="cellIs" dxfId="311" priority="325" operator="greaterThan">
      <formula>69</formula>
    </cfRule>
    <cfRule type="cellIs" dxfId="310" priority="326" operator="lessThan">
      <formula>70</formula>
    </cfRule>
  </conditionalFormatting>
  <conditionalFormatting sqref="W71:X75">
    <cfRule type="containsText" dxfId="309" priority="313" operator="containsText" text="na">
      <formula>NOT(ISERROR(SEARCH("na",W71)))</formula>
    </cfRule>
  </conditionalFormatting>
  <conditionalFormatting sqref="W71:X75">
    <cfRule type="containsText" dxfId="308" priority="310" operator="containsText" text="na">
      <formula>NOT(ISERROR(SEARCH("na",W71)))</formula>
    </cfRule>
    <cfRule type="cellIs" dxfId="307" priority="311" operator="greaterThan">
      <formula>89</formula>
    </cfRule>
    <cfRule type="containsText" dxfId="306" priority="312" operator="containsText" text="na">
      <formula>NOT(ISERROR(SEARCH("na",W71)))</formula>
    </cfRule>
  </conditionalFormatting>
  <conditionalFormatting sqref="W71:X75">
    <cfRule type="containsText" dxfId="305" priority="297" operator="containsText" text="na">
      <formula>NOT(ISERROR(SEARCH("na",W71)))</formula>
    </cfRule>
    <cfRule type="cellIs" dxfId="304" priority="298" operator="greaterThan">
      <formula>89</formula>
    </cfRule>
    <cfRule type="cellIs" dxfId="303" priority="299" operator="between">
      <formula>70</formula>
      <formula>89</formula>
    </cfRule>
    <cfRule type="cellIs" dxfId="302" priority="300" operator="lessThan">
      <formula>70</formula>
    </cfRule>
    <cfRule type="cellIs" dxfId="301" priority="301" operator="lessThan">
      <formula>70</formula>
    </cfRule>
    <cfRule type="cellIs" dxfId="300" priority="302" operator="greaterThan">
      <formula>80</formula>
    </cfRule>
    <cfRule type="cellIs" dxfId="299" priority="303" operator="between">
      <formula>75</formula>
      <formula>75</formula>
    </cfRule>
    <cfRule type="cellIs" dxfId="298" priority="304" operator="between">
      <formula>70</formula>
      <formula>80</formula>
    </cfRule>
    <cfRule type="cellIs" dxfId="297" priority="305" operator="greaterThan">
      <formula>50</formula>
    </cfRule>
    <cfRule type="cellIs" dxfId="296" priority="306" operator="between">
      <formula>70</formula>
      <formula>80</formula>
    </cfRule>
    <cfRule type="cellIs" dxfId="295" priority="307" operator="greaterThan">
      <formula>80</formula>
    </cfRule>
    <cfRule type="cellIs" dxfId="294" priority="308" operator="greaterThan">
      <formula>69</formula>
    </cfRule>
    <cfRule type="cellIs" dxfId="293" priority="309" operator="lessThan">
      <formula>70</formula>
    </cfRule>
  </conditionalFormatting>
  <conditionalFormatting sqref="W71:X75">
    <cfRule type="containsText" dxfId="292" priority="296" operator="containsText" text="na">
      <formula>NOT(ISERROR(SEARCH("na",W71)))</formula>
    </cfRule>
  </conditionalFormatting>
  <conditionalFormatting sqref="W71:X75">
    <cfRule type="containsText" dxfId="291" priority="293" operator="containsText" text="na">
      <formula>NOT(ISERROR(SEARCH("na",W71)))</formula>
    </cfRule>
    <cfRule type="cellIs" dxfId="290" priority="294" operator="greaterThan">
      <formula>89</formula>
    </cfRule>
    <cfRule type="containsText" dxfId="289" priority="295" operator="containsText" text="na">
      <formula>NOT(ISERROR(SEARCH("na",W71)))</formula>
    </cfRule>
  </conditionalFormatting>
  <conditionalFormatting sqref="W71:X75">
    <cfRule type="containsText" dxfId="288" priority="280" operator="containsText" text="na">
      <formula>NOT(ISERROR(SEARCH("na",W71)))</formula>
    </cfRule>
    <cfRule type="cellIs" dxfId="287" priority="281" operator="greaterThan">
      <formula>89</formula>
    </cfRule>
    <cfRule type="cellIs" dxfId="286" priority="282" operator="between">
      <formula>70</formula>
      <formula>89</formula>
    </cfRule>
    <cfRule type="cellIs" dxfId="285" priority="283" operator="lessThan">
      <formula>70</formula>
    </cfRule>
    <cfRule type="cellIs" dxfId="284" priority="284" operator="lessThan">
      <formula>70</formula>
    </cfRule>
    <cfRule type="cellIs" dxfId="283" priority="285" operator="greaterThan">
      <formula>80</formula>
    </cfRule>
    <cfRule type="cellIs" dxfId="282" priority="286" operator="between">
      <formula>75</formula>
      <formula>75</formula>
    </cfRule>
    <cfRule type="cellIs" dxfId="281" priority="287" operator="between">
      <formula>70</formula>
      <formula>80</formula>
    </cfRule>
    <cfRule type="cellIs" dxfId="280" priority="288" operator="greaterThan">
      <formula>50</formula>
    </cfRule>
    <cfRule type="cellIs" dxfId="279" priority="289" operator="between">
      <formula>70</formula>
      <formula>80</formula>
    </cfRule>
    <cfRule type="cellIs" dxfId="278" priority="290" operator="greaterThan">
      <formula>80</formula>
    </cfRule>
    <cfRule type="cellIs" dxfId="277" priority="291" operator="greaterThan">
      <formula>69</formula>
    </cfRule>
    <cfRule type="cellIs" dxfId="276" priority="292" operator="lessThan">
      <formula>70</formula>
    </cfRule>
  </conditionalFormatting>
  <conditionalFormatting sqref="W71:X75">
    <cfRule type="containsText" dxfId="275" priority="279" operator="containsText" text="na">
      <formula>NOT(ISERROR(SEARCH("na",W71)))</formula>
    </cfRule>
  </conditionalFormatting>
  <conditionalFormatting sqref="W71:X75">
    <cfRule type="containsText" dxfId="274" priority="276" operator="containsText" text="na">
      <formula>NOT(ISERROR(SEARCH("na",W71)))</formula>
    </cfRule>
    <cfRule type="cellIs" dxfId="273" priority="277" operator="greaterThan">
      <formula>89</formula>
    </cfRule>
    <cfRule type="containsText" dxfId="272" priority="278" operator="containsText" text="na">
      <formula>NOT(ISERROR(SEARCH("na",W71)))</formula>
    </cfRule>
  </conditionalFormatting>
  <conditionalFormatting sqref="J76:K81">
    <cfRule type="containsText" dxfId="271" priority="263" operator="containsText" text="na">
      <formula>NOT(ISERROR(SEARCH("na",J76)))</formula>
    </cfRule>
    <cfRule type="cellIs" dxfId="270" priority="264" operator="greaterThan">
      <formula>89</formula>
    </cfRule>
    <cfRule type="cellIs" dxfId="269" priority="265" operator="between">
      <formula>70</formula>
      <formula>89</formula>
    </cfRule>
    <cfRule type="cellIs" dxfId="268" priority="266" operator="lessThan">
      <formula>70</formula>
    </cfRule>
    <cfRule type="cellIs" dxfId="267" priority="267" operator="lessThan">
      <formula>70</formula>
    </cfRule>
    <cfRule type="cellIs" dxfId="266" priority="268" operator="greaterThan">
      <formula>80</formula>
    </cfRule>
    <cfRule type="cellIs" dxfId="265" priority="269" operator="between">
      <formula>75</formula>
      <formula>75</formula>
    </cfRule>
    <cfRule type="cellIs" dxfId="264" priority="270" operator="between">
      <formula>70</formula>
      <formula>80</formula>
    </cfRule>
    <cfRule type="cellIs" dxfId="263" priority="271" operator="greaterThan">
      <formula>50</formula>
    </cfRule>
    <cfRule type="cellIs" dxfId="262" priority="272" operator="between">
      <formula>70</formula>
      <formula>80</formula>
    </cfRule>
    <cfRule type="cellIs" dxfId="261" priority="273" operator="greaterThan">
      <formula>80</formula>
    </cfRule>
    <cfRule type="cellIs" dxfId="260" priority="274" operator="greaterThan">
      <formula>69</formula>
    </cfRule>
    <cfRule type="cellIs" dxfId="259" priority="275" operator="lessThan">
      <formula>70</formula>
    </cfRule>
  </conditionalFormatting>
  <conditionalFormatting sqref="J76:K81">
    <cfRule type="containsText" dxfId="258" priority="262" operator="containsText" text="na">
      <formula>NOT(ISERROR(SEARCH("na",J76)))</formula>
    </cfRule>
  </conditionalFormatting>
  <conditionalFormatting sqref="J76:K81">
    <cfRule type="containsText" dxfId="257" priority="259" operator="containsText" text="na">
      <formula>NOT(ISERROR(SEARCH("na",J76)))</formula>
    </cfRule>
    <cfRule type="cellIs" dxfId="256" priority="260" operator="greaterThan">
      <formula>89</formula>
    </cfRule>
    <cfRule type="containsText" dxfId="255" priority="261" operator="containsText" text="na">
      <formula>NOT(ISERROR(SEARCH("na",J76)))</formula>
    </cfRule>
  </conditionalFormatting>
  <conditionalFormatting sqref="J76:K81">
    <cfRule type="containsText" dxfId="254" priority="246" operator="containsText" text="na">
      <formula>NOT(ISERROR(SEARCH("na",J76)))</formula>
    </cfRule>
    <cfRule type="cellIs" dxfId="253" priority="247" operator="greaterThan">
      <formula>89</formula>
    </cfRule>
    <cfRule type="cellIs" dxfId="252" priority="248" operator="between">
      <formula>70</formula>
      <formula>89</formula>
    </cfRule>
    <cfRule type="cellIs" dxfId="251" priority="249" operator="lessThan">
      <formula>70</formula>
    </cfRule>
    <cfRule type="cellIs" dxfId="250" priority="250" operator="lessThan">
      <formula>70</formula>
    </cfRule>
    <cfRule type="cellIs" dxfId="249" priority="251" operator="greaterThan">
      <formula>80</formula>
    </cfRule>
    <cfRule type="cellIs" dxfId="248" priority="252" operator="between">
      <formula>75</formula>
      <formula>75</formula>
    </cfRule>
    <cfRule type="cellIs" dxfId="247" priority="253" operator="between">
      <formula>70</formula>
      <formula>80</formula>
    </cfRule>
    <cfRule type="cellIs" dxfId="246" priority="254" operator="greaterThan">
      <formula>50</formula>
    </cfRule>
    <cfRule type="cellIs" dxfId="245" priority="255" operator="between">
      <formula>70</formula>
      <formula>80</formula>
    </cfRule>
    <cfRule type="cellIs" dxfId="244" priority="256" operator="greaterThan">
      <formula>80</formula>
    </cfRule>
    <cfRule type="cellIs" dxfId="243" priority="257" operator="greaterThan">
      <formula>69</formula>
    </cfRule>
    <cfRule type="cellIs" dxfId="242" priority="258" operator="lessThan">
      <formula>70</formula>
    </cfRule>
  </conditionalFormatting>
  <conditionalFormatting sqref="J76:K81">
    <cfRule type="containsText" dxfId="241" priority="245" operator="containsText" text="na">
      <formula>NOT(ISERROR(SEARCH("na",J76)))</formula>
    </cfRule>
  </conditionalFormatting>
  <conditionalFormatting sqref="J76:K81">
    <cfRule type="containsText" dxfId="240" priority="242" operator="containsText" text="na">
      <formula>NOT(ISERROR(SEARCH("na",J76)))</formula>
    </cfRule>
    <cfRule type="cellIs" dxfId="239" priority="243" operator="greaterThan">
      <formula>89</formula>
    </cfRule>
    <cfRule type="containsText" dxfId="238" priority="244" operator="containsText" text="na">
      <formula>NOT(ISERROR(SEARCH("na",J76)))</formula>
    </cfRule>
  </conditionalFormatting>
  <conditionalFormatting sqref="J76:K81">
    <cfRule type="containsText" dxfId="237" priority="229" operator="containsText" text="na">
      <formula>NOT(ISERROR(SEARCH("na",J76)))</formula>
    </cfRule>
    <cfRule type="cellIs" dxfId="236" priority="230" operator="greaterThan">
      <formula>89</formula>
    </cfRule>
    <cfRule type="cellIs" dxfId="235" priority="231" operator="between">
      <formula>70</formula>
      <formula>89</formula>
    </cfRule>
    <cfRule type="cellIs" dxfId="234" priority="232" operator="lessThan">
      <formula>70</formula>
    </cfRule>
    <cfRule type="cellIs" dxfId="233" priority="233" operator="lessThan">
      <formula>70</formula>
    </cfRule>
    <cfRule type="cellIs" dxfId="232" priority="234" operator="greaterThan">
      <formula>80</formula>
    </cfRule>
    <cfRule type="cellIs" dxfId="231" priority="235" operator="between">
      <formula>75</formula>
      <formula>75</formula>
    </cfRule>
    <cfRule type="cellIs" dxfId="230" priority="236" operator="between">
      <formula>70</formula>
      <formula>80</formula>
    </cfRule>
    <cfRule type="cellIs" dxfId="229" priority="237" operator="greaterThan">
      <formula>50</formula>
    </cfRule>
    <cfRule type="cellIs" dxfId="228" priority="238" operator="between">
      <formula>70</formula>
      <formula>80</formula>
    </cfRule>
    <cfRule type="cellIs" dxfId="227" priority="239" operator="greaterThan">
      <formula>80</formula>
    </cfRule>
    <cfRule type="cellIs" dxfId="226" priority="240" operator="greaterThan">
      <formula>69</formula>
    </cfRule>
    <cfRule type="cellIs" dxfId="225" priority="241" operator="lessThan">
      <formula>70</formula>
    </cfRule>
  </conditionalFormatting>
  <conditionalFormatting sqref="J76:K81">
    <cfRule type="containsText" dxfId="224" priority="228" operator="containsText" text="na">
      <formula>NOT(ISERROR(SEARCH("na",J76)))</formula>
    </cfRule>
  </conditionalFormatting>
  <conditionalFormatting sqref="J76:K81">
    <cfRule type="containsText" dxfId="223" priority="225" operator="containsText" text="na">
      <formula>NOT(ISERROR(SEARCH("na",J76)))</formula>
    </cfRule>
    <cfRule type="cellIs" dxfId="222" priority="226" operator="greaterThan">
      <formula>89</formula>
    </cfRule>
    <cfRule type="containsText" dxfId="221" priority="227" operator="containsText" text="na">
      <formula>NOT(ISERROR(SEARCH("na",J76)))</formula>
    </cfRule>
  </conditionalFormatting>
  <conditionalFormatting sqref="O76:P81">
    <cfRule type="containsText" dxfId="220" priority="212" operator="containsText" text="na">
      <formula>NOT(ISERROR(SEARCH("na",O76)))</formula>
    </cfRule>
    <cfRule type="cellIs" dxfId="219" priority="213" operator="greaterThan">
      <formula>89</formula>
    </cfRule>
    <cfRule type="cellIs" dxfId="218" priority="214" operator="between">
      <formula>70</formula>
      <formula>89</formula>
    </cfRule>
    <cfRule type="cellIs" dxfId="217" priority="215" operator="lessThan">
      <formula>70</formula>
    </cfRule>
    <cfRule type="cellIs" dxfId="216" priority="216" operator="lessThan">
      <formula>70</formula>
    </cfRule>
    <cfRule type="cellIs" dxfId="215" priority="217" operator="greaterThan">
      <formula>80</formula>
    </cfRule>
    <cfRule type="cellIs" dxfId="214" priority="218" operator="between">
      <formula>75</formula>
      <formula>75</formula>
    </cfRule>
    <cfRule type="cellIs" dxfId="213" priority="219" operator="between">
      <formula>70</formula>
      <formula>80</formula>
    </cfRule>
    <cfRule type="cellIs" dxfId="212" priority="220" operator="greaterThan">
      <formula>50</formula>
    </cfRule>
    <cfRule type="cellIs" dxfId="211" priority="221" operator="between">
      <formula>70</formula>
      <formula>80</formula>
    </cfRule>
    <cfRule type="cellIs" dxfId="210" priority="222" operator="greaterThan">
      <formula>80</formula>
    </cfRule>
    <cfRule type="cellIs" dxfId="209" priority="223" operator="greaterThan">
      <formula>69</formula>
    </cfRule>
    <cfRule type="cellIs" dxfId="208" priority="224" operator="lessThan">
      <formula>70</formula>
    </cfRule>
  </conditionalFormatting>
  <conditionalFormatting sqref="O76:P81">
    <cfRule type="containsText" dxfId="207" priority="211" operator="containsText" text="na">
      <formula>NOT(ISERROR(SEARCH("na",O76)))</formula>
    </cfRule>
  </conditionalFormatting>
  <conditionalFormatting sqref="O76:P81">
    <cfRule type="containsText" dxfId="206" priority="208" operator="containsText" text="na">
      <formula>NOT(ISERROR(SEARCH("na",O76)))</formula>
    </cfRule>
    <cfRule type="cellIs" dxfId="205" priority="209" operator="greaterThan">
      <formula>89</formula>
    </cfRule>
    <cfRule type="containsText" dxfId="204" priority="210" operator="containsText" text="na">
      <formula>NOT(ISERROR(SEARCH("na",O76)))</formula>
    </cfRule>
  </conditionalFormatting>
  <conditionalFormatting sqref="O76:P81">
    <cfRule type="containsText" dxfId="203" priority="195" operator="containsText" text="na">
      <formula>NOT(ISERROR(SEARCH("na",O76)))</formula>
    </cfRule>
    <cfRule type="cellIs" dxfId="202" priority="196" operator="greaterThan">
      <formula>89</formula>
    </cfRule>
    <cfRule type="cellIs" dxfId="201" priority="197" operator="between">
      <formula>70</formula>
      <formula>89</formula>
    </cfRule>
    <cfRule type="cellIs" dxfId="200" priority="198" operator="lessThan">
      <formula>70</formula>
    </cfRule>
    <cfRule type="cellIs" dxfId="199" priority="199" operator="lessThan">
      <formula>70</formula>
    </cfRule>
    <cfRule type="cellIs" dxfId="198" priority="200" operator="greaterThan">
      <formula>80</formula>
    </cfRule>
    <cfRule type="cellIs" dxfId="197" priority="201" operator="between">
      <formula>75</formula>
      <formula>75</formula>
    </cfRule>
    <cfRule type="cellIs" dxfId="196" priority="202" operator="between">
      <formula>70</formula>
      <formula>80</formula>
    </cfRule>
    <cfRule type="cellIs" dxfId="195" priority="203" operator="greaterThan">
      <formula>50</formula>
    </cfRule>
    <cfRule type="cellIs" dxfId="194" priority="204" operator="between">
      <formula>70</formula>
      <formula>80</formula>
    </cfRule>
    <cfRule type="cellIs" dxfId="193" priority="205" operator="greaterThan">
      <formula>80</formula>
    </cfRule>
    <cfRule type="cellIs" dxfId="192" priority="206" operator="greaterThan">
      <formula>69</formula>
    </cfRule>
    <cfRule type="cellIs" dxfId="191" priority="207" operator="lessThan">
      <formula>70</formula>
    </cfRule>
  </conditionalFormatting>
  <conditionalFormatting sqref="O76:P81">
    <cfRule type="containsText" dxfId="190" priority="194" operator="containsText" text="na">
      <formula>NOT(ISERROR(SEARCH("na",O76)))</formula>
    </cfRule>
  </conditionalFormatting>
  <conditionalFormatting sqref="O76:P81">
    <cfRule type="containsText" dxfId="189" priority="191" operator="containsText" text="na">
      <formula>NOT(ISERROR(SEARCH("na",O76)))</formula>
    </cfRule>
    <cfRule type="cellIs" dxfId="188" priority="192" operator="greaterThan">
      <formula>89</formula>
    </cfRule>
    <cfRule type="containsText" dxfId="187" priority="193" operator="containsText" text="na">
      <formula>NOT(ISERROR(SEARCH("na",O76)))</formula>
    </cfRule>
  </conditionalFormatting>
  <conditionalFormatting sqref="O76:P81">
    <cfRule type="containsText" dxfId="186" priority="178" operator="containsText" text="na">
      <formula>NOT(ISERROR(SEARCH("na",O76)))</formula>
    </cfRule>
    <cfRule type="cellIs" dxfId="185" priority="179" operator="greaterThan">
      <formula>89</formula>
    </cfRule>
    <cfRule type="cellIs" dxfId="184" priority="180" operator="between">
      <formula>70</formula>
      <formula>89</formula>
    </cfRule>
    <cfRule type="cellIs" dxfId="183" priority="181" operator="lessThan">
      <formula>70</formula>
    </cfRule>
    <cfRule type="cellIs" dxfId="182" priority="182" operator="lessThan">
      <formula>70</formula>
    </cfRule>
    <cfRule type="cellIs" dxfId="181" priority="183" operator="greaterThan">
      <formula>80</formula>
    </cfRule>
    <cfRule type="cellIs" dxfId="180" priority="184" operator="between">
      <formula>75</formula>
      <formula>75</formula>
    </cfRule>
    <cfRule type="cellIs" dxfId="179" priority="185" operator="between">
      <formula>70</formula>
      <formula>80</formula>
    </cfRule>
    <cfRule type="cellIs" dxfId="178" priority="186" operator="greaterThan">
      <formula>50</formula>
    </cfRule>
    <cfRule type="cellIs" dxfId="177" priority="187" operator="between">
      <formula>70</formula>
      <formula>80</formula>
    </cfRule>
    <cfRule type="cellIs" dxfId="176" priority="188" operator="greaterThan">
      <formula>80</formula>
    </cfRule>
    <cfRule type="cellIs" dxfId="175" priority="189" operator="greaterThan">
      <formula>69</formula>
    </cfRule>
    <cfRule type="cellIs" dxfId="174" priority="190" operator="lessThan">
      <formula>70</formula>
    </cfRule>
  </conditionalFormatting>
  <conditionalFormatting sqref="O76:P81">
    <cfRule type="containsText" dxfId="173" priority="177" operator="containsText" text="na">
      <formula>NOT(ISERROR(SEARCH("na",O76)))</formula>
    </cfRule>
  </conditionalFormatting>
  <conditionalFormatting sqref="O76:P81">
    <cfRule type="containsText" dxfId="172" priority="174" operator="containsText" text="na">
      <formula>NOT(ISERROR(SEARCH("na",O76)))</formula>
    </cfRule>
    <cfRule type="cellIs" dxfId="171" priority="175" operator="greaterThan">
      <formula>89</formula>
    </cfRule>
    <cfRule type="containsText" dxfId="170" priority="176" operator="containsText" text="na">
      <formula>NOT(ISERROR(SEARCH("na",O76)))</formula>
    </cfRule>
  </conditionalFormatting>
  <conditionalFormatting sqref="O76:P81">
    <cfRule type="containsText" dxfId="169" priority="161" operator="containsText" text="na">
      <formula>NOT(ISERROR(SEARCH("na",O76)))</formula>
    </cfRule>
    <cfRule type="cellIs" dxfId="168" priority="162" operator="greaterThan">
      <formula>89</formula>
    </cfRule>
    <cfRule type="cellIs" dxfId="167" priority="163" operator="between">
      <formula>70</formula>
      <formula>89</formula>
    </cfRule>
    <cfRule type="cellIs" dxfId="166" priority="164" operator="lessThan">
      <formula>70</formula>
    </cfRule>
    <cfRule type="cellIs" dxfId="165" priority="165" operator="lessThan">
      <formula>70</formula>
    </cfRule>
    <cfRule type="cellIs" dxfId="164" priority="166" operator="greaterThan">
      <formula>80</formula>
    </cfRule>
    <cfRule type="cellIs" dxfId="163" priority="167" operator="between">
      <formula>75</formula>
      <formula>75</formula>
    </cfRule>
    <cfRule type="cellIs" dxfId="162" priority="168" operator="between">
      <formula>70</formula>
      <formula>80</formula>
    </cfRule>
    <cfRule type="cellIs" dxfId="161" priority="169" operator="greaterThan">
      <formula>50</formula>
    </cfRule>
    <cfRule type="cellIs" dxfId="160" priority="170" operator="between">
      <formula>70</formula>
      <formula>80</formula>
    </cfRule>
    <cfRule type="cellIs" dxfId="159" priority="171" operator="greaterThan">
      <formula>80</formula>
    </cfRule>
    <cfRule type="cellIs" dxfId="158" priority="172" operator="greaterThan">
      <formula>69</formula>
    </cfRule>
    <cfRule type="cellIs" dxfId="157" priority="173" operator="lessThan">
      <formula>70</formula>
    </cfRule>
  </conditionalFormatting>
  <conditionalFormatting sqref="O76:P81">
    <cfRule type="containsText" dxfId="156" priority="160" operator="containsText" text="na">
      <formula>NOT(ISERROR(SEARCH("na",O76)))</formula>
    </cfRule>
  </conditionalFormatting>
  <conditionalFormatting sqref="O76:P81">
    <cfRule type="containsText" dxfId="155" priority="157" operator="containsText" text="na">
      <formula>NOT(ISERROR(SEARCH("na",O76)))</formula>
    </cfRule>
    <cfRule type="cellIs" dxfId="154" priority="158" operator="greaterThan">
      <formula>89</formula>
    </cfRule>
    <cfRule type="containsText" dxfId="153" priority="159" operator="containsText" text="na">
      <formula>NOT(ISERROR(SEARCH("na",O76)))</formula>
    </cfRule>
  </conditionalFormatting>
  <conditionalFormatting sqref="S76:T81">
    <cfRule type="containsText" dxfId="152" priority="144" operator="containsText" text="na">
      <formula>NOT(ISERROR(SEARCH("na",S76)))</formula>
    </cfRule>
    <cfRule type="cellIs" dxfId="151" priority="145" operator="greaterThan">
      <formula>89</formula>
    </cfRule>
    <cfRule type="cellIs" dxfId="150" priority="146" operator="between">
      <formula>70</formula>
      <formula>89</formula>
    </cfRule>
    <cfRule type="cellIs" dxfId="149" priority="147" operator="lessThan">
      <formula>70</formula>
    </cfRule>
    <cfRule type="cellIs" dxfId="148" priority="148" operator="lessThan">
      <formula>70</formula>
    </cfRule>
    <cfRule type="cellIs" dxfId="147" priority="149" operator="greaterThan">
      <formula>80</formula>
    </cfRule>
    <cfRule type="cellIs" dxfId="146" priority="150" operator="between">
      <formula>75</formula>
      <formula>75</formula>
    </cfRule>
    <cfRule type="cellIs" dxfId="145" priority="151" operator="between">
      <formula>70</formula>
      <formula>80</formula>
    </cfRule>
    <cfRule type="cellIs" dxfId="144" priority="152" operator="greaterThan">
      <formula>50</formula>
    </cfRule>
    <cfRule type="cellIs" dxfId="143" priority="153" operator="between">
      <formula>70</formula>
      <formula>80</formula>
    </cfRule>
    <cfRule type="cellIs" dxfId="142" priority="154" operator="greaterThan">
      <formula>80</formula>
    </cfRule>
    <cfRule type="cellIs" dxfId="141" priority="155" operator="greaterThan">
      <formula>69</formula>
    </cfRule>
    <cfRule type="cellIs" dxfId="140" priority="156" operator="lessThan">
      <formula>70</formula>
    </cfRule>
  </conditionalFormatting>
  <conditionalFormatting sqref="S76:T81">
    <cfRule type="containsText" dxfId="139" priority="143" operator="containsText" text="na">
      <formula>NOT(ISERROR(SEARCH("na",S76)))</formula>
    </cfRule>
  </conditionalFormatting>
  <conditionalFormatting sqref="S76:T81">
    <cfRule type="containsText" dxfId="138" priority="140" operator="containsText" text="na">
      <formula>NOT(ISERROR(SEARCH("na",S76)))</formula>
    </cfRule>
    <cfRule type="cellIs" dxfId="137" priority="141" operator="greaterThan">
      <formula>89</formula>
    </cfRule>
    <cfRule type="containsText" dxfId="136" priority="142" operator="containsText" text="na">
      <formula>NOT(ISERROR(SEARCH("na",S76)))</formula>
    </cfRule>
  </conditionalFormatting>
  <conditionalFormatting sqref="S76:T81">
    <cfRule type="containsText" dxfId="135" priority="127" operator="containsText" text="na">
      <formula>NOT(ISERROR(SEARCH("na",S76)))</formula>
    </cfRule>
    <cfRule type="cellIs" dxfId="134" priority="128" operator="greaterThan">
      <formula>89</formula>
    </cfRule>
    <cfRule type="cellIs" dxfId="133" priority="129" operator="between">
      <formula>70</formula>
      <formula>89</formula>
    </cfRule>
    <cfRule type="cellIs" dxfId="132" priority="130" operator="lessThan">
      <formula>70</formula>
    </cfRule>
    <cfRule type="cellIs" dxfId="131" priority="131" operator="lessThan">
      <formula>70</formula>
    </cfRule>
    <cfRule type="cellIs" dxfId="130" priority="132" operator="greaterThan">
      <formula>80</formula>
    </cfRule>
    <cfRule type="cellIs" dxfId="129" priority="133" operator="between">
      <formula>75</formula>
      <formula>75</formula>
    </cfRule>
    <cfRule type="cellIs" dxfId="128" priority="134" operator="between">
      <formula>70</formula>
      <formula>80</formula>
    </cfRule>
    <cfRule type="cellIs" dxfId="127" priority="135" operator="greaterThan">
      <formula>50</formula>
    </cfRule>
    <cfRule type="cellIs" dxfId="126" priority="136" operator="between">
      <formula>70</formula>
      <formula>80</formula>
    </cfRule>
    <cfRule type="cellIs" dxfId="125" priority="137" operator="greaterThan">
      <formula>80</formula>
    </cfRule>
    <cfRule type="cellIs" dxfId="124" priority="138" operator="greaterThan">
      <formula>69</formula>
    </cfRule>
    <cfRule type="cellIs" dxfId="123" priority="139" operator="lessThan">
      <formula>70</formula>
    </cfRule>
  </conditionalFormatting>
  <conditionalFormatting sqref="S76:T81">
    <cfRule type="containsText" dxfId="122" priority="126" operator="containsText" text="na">
      <formula>NOT(ISERROR(SEARCH("na",S76)))</formula>
    </cfRule>
  </conditionalFormatting>
  <conditionalFormatting sqref="S76:T81">
    <cfRule type="containsText" dxfId="121" priority="123" operator="containsText" text="na">
      <formula>NOT(ISERROR(SEARCH("na",S76)))</formula>
    </cfRule>
    <cfRule type="cellIs" dxfId="120" priority="124" operator="greaterThan">
      <formula>89</formula>
    </cfRule>
    <cfRule type="containsText" dxfId="119" priority="125" operator="containsText" text="na">
      <formula>NOT(ISERROR(SEARCH("na",S76)))</formula>
    </cfRule>
  </conditionalFormatting>
  <conditionalFormatting sqref="S76:T81">
    <cfRule type="containsText" dxfId="118" priority="110" operator="containsText" text="na">
      <formula>NOT(ISERROR(SEARCH("na",S76)))</formula>
    </cfRule>
    <cfRule type="cellIs" dxfId="117" priority="111" operator="greaterThan">
      <formula>89</formula>
    </cfRule>
    <cfRule type="cellIs" dxfId="116" priority="112" operator="between">
      <formula>70</formula>
      <formula>89</formula>
    </cfRule>
    <cfRule type="cellIs" dxfId="115" priority="113" operator="lessThan">
      <formula>70</formula>
    </cfRule>
    <cfRule type="cellIs" dxfId="114" priority="114" operator="lessThan">
      <formula>70</formula>
    </cfRule>
    <cfRule type="cellIs" dxfId="113" priority="115" operator="greaterThan">
      <formula>80</formula>
    </cfRule>
    <cfRule type="cellIs" dxfId="112" priority="116" operator="between">
      <formula>75</formula>
      <formula>75</formula>
    </cfRule>
    <cfRule type="cellIs" dxfId="111" priority="117" operator="between">
      <formula>70</formula>
      <formula>80</formula>
    </cfRule>
    <cfRule type="cellIs" dxfId="110" priority="118" operator="greaterThan">
      <formula>50</formula>
    </cfRule>
    <cfRule type="cellIs" dxfId="109" priority="119" operator="between">
      <formula>70</formula>
      <formula>80</formula>
    </cfRule>
    <cfRule type="cellIs" dxfId="108" priority="120" operator="greaterThan">
      <formula>80</formula>
    </cfRule>
    <cfRule type="cellIs" dxfId="107" priority="121" operator="greaterThan">
      <formula>69</formula>
    </cfRule>
    <cfRule type="cellIs" dxfId="106" priority="122" operator="lessThan">
      <formula>70</formula>
    </cfRule>
  </conditionalFormatting>
  <conditionalFormatting sqref="S76:T81">
    <cfRule type="containsText" dxfId="105" priority="109" operator="containsText" text="na">
      <formula>NOT(ISERROR(SEARCH("na",S76)))</formula>
    </cfRule>
  </conditionalFormatting>
  <conditionalFormatting sqref="S76:T81">
    <cfRule type="containsText" dxfId="104" priority="106" operator="containsText" text="na">
      <formula>NOT(ISERROR(SEARCH("na",S76)))</formula>
    </cfRule>
    <cfRule type="cellIs" dxfId="103" priority="107" operator="greaterThan">
      <formula>89</formula>
    </cfRule>
    <cfRule type="containsText" dxfId="102" priority="108" operator="containsText" text="na">
      <formula>NOT(ISERROR(SEARCH("na",S76)))</formula>
    </cfRule>
  </conditionalFormatting>
  <conditionalFormatting sqref="S76:T81">
    <cfRule type="containsText" dxfId="101" priority="93" operator="containsText" text="na">
      <formula>NOT(ISERROR(SEARCH("na",S76)))</formula>
    </cfRule>
    <cfRule type="cellIs" dxfId="100" priority="94" operator="greaterThan">
      <formula>89</formula>
    </cfRule>
    <cfRule type="cellIs" dxfId="99" priority="95" operator="between">
      <formula>70</formula>
      <formula>89</formula>
    </cfRule>
    <cfRule type="cellIs" dxfId="98" priority="96" operator="lessThan">
      <formula>70</formula>
    </cfRule>
    <cfRule type="cellIs" dxfId="97" priority="97" operator="lessThan">
      <formula>70</formula>
    </cfRule>
    <cfRule type="cellIs" dxfId="96" priority="98" operator="greaterThan">
      <formula>80</formula>
    </cfRule>
    <cfRule type="cellIs" dxfId="95" priority="99" operator="between">
      <formula>75</formula>
      <formula>75</formula>
    </cfRule>
    <cfRule type="cellIs" dxfId="94" priority="100" operator="between">
      <formula>70</formula>
      <formula>80</formula>
    </cfRule>
    <cfRule type="cellIs" dxfId="93" priority="101" operator="greaterThan">
      <formula>50</formula>
    </cfRule>
    <cfRule type="cellIs" dxfId="92" priority="102" operator="between">
      <formula>70</formula>
      <formula>80</formula>
    </cfRule>
    <cfRule type="cellIs" dxfId="91" priority="103" operator="greaterThan">
      <formula>80</formula>
    </cfRule>
    <cfRule type="cellIs" dxfId="90" priority="104" operator="greaterThan">
      <formula>69</formula>
    </cfRule>
    <cfRule type="cellIs" dxfId="89" priority="105" operator="lessThan">
      <formula>70</formula>
    </cfRule>
  </conditionalFormatting>
  <conditionalFormatting sqref="S76:T81">
    <cfRule type="containsText" dxfId="88" priority="92" operator="containsText" text="na">
      <formula>NOT(ISERROR(SEARCH("na",S76)))</formula>
    </cfRule>
  </conditionalFormatting>
  <conditionalFormatting sqref="S76:T81">
    <cfRule type="containsText" dxfId="87" priority="89" operator="containsText" text="na">
      <formula>NOT(ISERROR(SEARCH("na",S76)))</formula>
    </cfRule>
    <cfRule type="cellIs" dxfId="86" priority="90" operator="greaterThan">
      <formula>89</formula>
    </cfRule>
    <cfRule type="containsText" dxfId="85" priority="91" operator="containsText" text="na">
      <formula>NOT(ISERROR(SEARCH("na",S76)))</formula>
    </cfRule>
  </conditionalFormatting>
  <conditionalFormatting sqref="Y76:Y81">
    <cfRule type="iconSet" priority="86">
      <iconSet>
        <cfvo type="percent" val="0"/>
        <cfvo type="num" val="70"/>
        <cfvo type="num" val="90"/>
      </iconSet>
    </cfRule>
    <cfRule type="iconSet" priority="87">
      <iconSet>
        <cfvo type="percent" val="0"/>
        <cfvo type="percent" val="70"/>
        <cfvo type="percent" val="90"/>
      </iconSet>
    </cfRule>
    <cfRule type="iconSet" priority="88">
      <iconSet iconSet="3TrafficLights2">
        <cfvo type="percent" val="0"/>
        <cfvo type="percent" val="33"/>
        <cfvo type="percent" val="67"/>
      </iconSet>
    </cfRule>
  </conditionalFormatting>
  <conditionalFormatting sqref="W76:X81">
    <cfRule type="containsText" dxfId="84" priority="73" operator="containsText" text="na">
      <formula>NOT(ISERROR(SEARCH("na",W76)))</formula>
    </cfRule>
    <cfRule type="cellIs" dxfId="83" priority="74" operator="greaterThan">
      <formula>89</formula>
    </cfRule>
    <cfRule type="cellIs" dxfId="82" priority="75" operator="between">
      <formula>70</formula>
      <formula>89</formula>
    </cfRule>
    <cfRule type="cellIs" dxfId="81" priority="76" operator="lessThan">
      <formula>70</formula>
    </cfRule>
    <cfRule type="cellIs" dxfId="80" priority="77" operator="lessThan">
      <formula>70</formula>
    </cfRule>
    <cfRule type="cellIs" dxfId="79" priority="78" operator="greaterThan">
      <formula>80</formula>
    </cfRule>
    <cfRule type="cellIs" dxfId="78" priority="79" operator="between">
      <formula>75</formula>
      <formula>75</formula>
    </cfRule>
    <cfRule type="cellIs" dxfId="77" priority="80" operator="between">
      <formula>70</formula>
      <formula>80</formula>
    </cfRule>
    <cfRule type="cellIs" dxfId="76" priority="81" operator="greaterThan">
      <formula>50</formula>
    </cfRule>
    <cfRule type="cellIs" dxfId="75" priority="82" operator="between">
      <formula>70</formula>
      <formula>80</formula>
    </cfRule>
    <cfRule type="cellIs" dxfId="74" priority="83" operator="greaterThan">
      <formula>80</formula>
    </cfRule>
    <cfRule type="cellIs" dxfId="73" priority="84" operator="greaterThan">
      <formula>69</formula>
    </cfRule>
    <cfRule type="cellIs" dxfId="72" priority="85" operator="lessThan">
      <formula>70</formula>
    </cfRule>
  </conditionalFormatting>
  <conditionalFormatting sqref="W76:X81">
    <cfRule type="containsText" dxfId="71" priority="72" operator="containsText" text="na">
      <formula>NOT(ISERROR(SEARCH("na",W76)))</formula>
    </cfRule>
  </conditionalFormatting>
  <conditionalFormatting sqref="W76:X81">
    <cfRule type="containsText" dxfId="70" priority="69" operator="containsText" text="na">
      <formula>NOT(ISERROR(SEARCH("na",W76)))</formula>
    </cfRule>
    <cfRule type="cellIs" dxfId="69" priority="70" operator="greaterThan">
      <formula>89</formula>
    </cfRule>
    <cfRule type="containsText" dxfId="68" priority="71" operator="containsText" text="na">
      <formula>NOT(ISERROR(SEARCH("na",W76)))</formula>
    </cfRule>
  </conditionalFormatting>
  <conditionalFormatting sqref="W76:X81">
    <cfRule type="containsText" dxfId="67" priority="56" operator="containsText" text="na">
      <formula>NOT(ISERROR(SEARCH("na",W76)))</formula>
    </cfRule>
    <cfRule type="cellIs" dxfId="66" priority="57" operator="greaterThan">
      <formula>89</formula>
    </cfRule>
    <cfRule type="cellIs" dxfId="65" priority="58" operator="between">
      <formula>70</formula>
      <formula>89</formula>
    </cfRule>
    <cfRule type="cellIs" dxfId="64" priority="59" operator="lessThan">
      <formula>70</formula>
    </cfRule>
    <cfRule type="cellIs" dxfId="63" priority="60" operator="lessThan">
      <formula>70</formula>
    </cfRule>
    <cfRule type="cellIs" dxfId="62" priority="61" operator="greaterThan">
      <formula>80</formula>
    </cfRule>
    <cfRule type="cellIs" dxfId="61" priority="62" operator="between">
      <formula>75</formula>
      <formula>75</formula>
    </cfRule>
    <cfRule type="cellIs" dxfId="60" priority="63" operator="between">
      <formula>70</formula>
      <formula>80</formula>
    </cfRule>
    <cfRule type="cellIs" dxfId="59" priority="64" operator="greaterThan">
      <formula>50</formula>
    </cfRule>
    <cfRule type="cellIs" dxfId="58" priority="65" operator="between">
      <formula>70</formula>
      <formula>80</formula>
    </cfRule>
    <cfRule type="cellIs" dxfId="57" priority="66" operator="greaterThan">
      <formula>80</formula>
    </cfRule>
    <cfRule type="cellIs" dxfId="56" priority="67" operator="greaterThan">
      <formula>69</formula>
    </cfRule>
    <cfRule type="cellIs" dxfId="55" priority="68" operator="lessThan">
      <formula>70</formula>
    </cfRule>
  </conditionalFormatting>
  <conditionalFormatting sqref="W76:X81">
    <cfRule type="containsText" dxfId="54" priority="55" operator="containsText" text="na">
      <formula>NOT(ISERROR(SEARCH("na",W76)))</formula>
    </cfRule>
  </conditionalFormatting>
  <conditionalFormatting sqref="W76:X81">
    <cfRule type="containsText" dxfId="53" priority="52" operator="containsText" text="na">
      <formula>NOT(ISERROR(SEARCH("na",W76)))</formula>
    </cfRule>
    <cfRule type="cellIs" dxfId="52" priority="53" operator="greaterThan">
      <formula>89</formula>
    </cfRule>
    <cfRule type="containsText" dxfId="51" priority="54" operator="containsText" text="na">
      <formula>NOT(ISERROR(SEARCH("na",W76)))</formula>
    </cfRule>
  </conditionalFormatting>
  <conditionalFormatting sqref="W76:X81">
    <cfRule type="containsText" dxfId="50" priority="39" operator="containsText" text="na">
      <formula>NOT(ISERROR(SEARCH("na",W76)))</formula>
    </cfRule>
    <cfRule type="cellIs" dxfId="49" priority="40" operator="greaterThan">
      <formula>89</formula>
    </cfRule>
    <cfRule type="cellIs" dxfId="48" priority="41" operator="between">
      <formula>70</formula>
      <formula>89</formula>
    </cfRule>
    <cfRule type="cellIs" dxfId="47" priority="42" operator="lessThan">
      <formula>70</formula>
    </cfRule>
    <cfRule type="cellIs" dxfId="46" priority="43" operator="lessThan">
      <formula>70</formula>
    </cfRule>
    <cfRule type="cellIs" dxfId="45" priority="44" operator="greaterThan">
      <formula>80</formula>
    </cfRule>
    <cfRule type="cellIs" dxfId="44" priority="45" operator="between">
      <formula>75</formula>
      <formula>75</formula>
    </cfRule>
    <cfRule type="cellIs" dxfId="43" priority="46" operator="between">
      <formula>70</formula>
      <formula>80</formula>
    </cfRule>
    <cfRule type="cellIs" dxfId="42" priority="47" operator="greaterThan">
      <formula>50</formula>
    </cfRule>
    <cfRule type="cellIs" dxfId="41" priority="48" operator="between">
      <formula>70</formula>
      <formula>80</formula>
    </cfRule>
    <cfRule type="cellIs" dxfId="40" priority="49" operator="greaterThan">
      <formula>80</formula>
    </cfRule>
    <cfRule type="cellIs" dxfId="39" priority="50" operator="greaterThan">
      <formula>69</formula>
    </cfRule>
    <cfRule type="cellIs" dxfId="38" priority="51" operator="lessThan">
      <formula>70</formula>
    </cfRule>
  </conditionalFormatting>
  <conditionalFormatting sqref="W76:X81">
    <cfRule type="containsText" dxfId="37" priority="38" operator="containsText" text="na">
      <formula>NOT(ISERROR(SEARCH("na",W76)))</formula>
    </cfRule>
  </conditionalFormatting>
  <conditionalFormatting sqref="W76:X81">
    <cfRule type="containsText" dxfId="36" priority="35" operator="containsText" text="na">
      <formula>NOT(ISERROR(SEARCH("na",W76)))</formula>
    </cfRule>
    <cfRule type="cellIs" dxfId="35" priority="36" operator="greaterThan">
      <formula>89</formula>
    </cfRule>
    <cfRule type="containsText" dxfId="34" priority="37" operator="containsText" text="na">
      <formula>NOT(ISERROR(SEARCH("na",W76)))</formula>
    </cfRule>
  </conditionalFormatting>
  <conditionalFormatting sqref="W76:X81">
    <cfRule type="containsText" dxfId="33" priority="22" operator="containsText" text="na">
      <formula>NOT(ISERROR(SEARCH("na",W76)))</formula>
    </cfRule>
    <cfRule type="cellIs" dxfId="32" priority="23" operator="greaterThan">
      <formula>89</formula>
    </cfRule>
    <cfRule type="cellIs" dxfId="31" priority="24" operator="between">
      <formula>70</formula>
      <formula>89</formula>
    </cfRule>
    <cfRule type="cellIs" dxfId="30" priority="25" operator="lessThan">
      <formula>70</formula>
    </cfRule>
    <cfRule type="cellIs" dxfId="29" priority="26" operator="lessThan">
      <formula>70</formula>
    </cfRule>
    <cfRule type="cellIs" dxfId="28" priority="27" operator="greaterThan">
      <formula>80</formula>
    </cfRule>
    <cfRule type="cellIs" dxfId="27" priority="28" operator="between">
      <formula>75</formula>
      <formula>75</formula>
    </cfRule>
    <cfRule type="cellIs" dxfId="26" priority="29" operator="between">
      <formula>70</formula>
      <formula>80</formula>
    </cfRule>
    <cfRule type="cellIs" dxfId="25" priority="30" operator="greaterThan">
      <formula>50</formula>
    </cfRule>
    <cfRule type="cellIs" dxfId="24" priority="31" operator="between">
      <formula>70</formula>
      <formula>80</formula>
    </cfRule>
    <cfRule type="cellIs" dxfId="23" priority="32" operator="greaterThan">
      <formula>80</formula>
    </cfRule>
    <cfRule type="cellIs" dxfId="22" priority="33" operator="greaterThan">
      <formula>69</formula>
    </cfRule>
    <cfRule type="cellIs" dxfId="21" priority="34" operator="lessThan">
      <formula>70</formula>
    </cfRule>
  </conditionalFormatting>
  <conditionalFormatting sqref="W76:X81">
    <cfRule type="containsText" dxfId="20" priority="21" operator="containsText" text="na">
      <formula>NOT(ISERROR(SEARCH("na",W76)))</formula>
    </cfRule>
  </conditionalFormatting>
  <conditionalFormatting sqref="W76:X81">
    <cfRule type="containsText" dxfId="19" priority="18" operator="containsText" text="na">
      <formula>NOT(ISERROR(SEARCH("na",W76)))</formula>
    </cfRule>
    <cfRule type="cellIs" dxfId="18" priority="19" operator="greaterThan">
      <formula>89</formula>
    </cfRule>
    <cfRule type="containsText" dxfId="17" priority="20" operator="containsText" text="na">
      <formula>NOT(ISERROR(SEARCH("na",W76)))</formula>
    </cfRule>
  </conditionalFormatting>
  <conditionalFormatting sqref="W76:X81">
    <cfRule type="containsText" dxfId="16" priority="5" operator="containsText" text="na">
      <formula>NOT(ISERROR(SEARCH("na",W76)))</formula>
    </cfRule>
    <cfRule type="cellIs" dxfId="15" priority="6" operator="greaterThan">
      <formula>89</formula>
    </cfRule>
    <cfRule type="cellIs" dxfId="14" priority="7" operator="between">
      <formula>70</formula>
      <formula>89</formula>
    </cfRule>
    <cfRule type="cellIs" dxfId="13" priority="8" operator="lessThan">
      <formula>70</formula>
    </cfRule>
    <cfRule type="cellIs" dxfId="12" priority="9" operator="lessThan">
      <formula>70</formula>
    </cfRule>
    <cfRule type="cellIs" dxfId="11" priority="10" operator="greaterThan">
      <formula>80</formula>
    </cfRule>
    <cfRule type="cellIs" dxfId="10" priority="11" operator="between">
      <formula>75</formula>
      <formula>75</formula>
    </cfRule>
    <cfRule type="cellIs" dxfId="9" priority="12" operator="between">
      <formula>70</formula>
      <formula>80</formula>
    </cfRule>
    <cfRule type="cellIs" dxfId="8" priority="13" operator="greaterThan">
      <formula>50</formula>
    </cfRule>
    <cfRule type="cellIs" dxfId="7" priority="14" operator="between">
      <formula>70</formula>
      <formula>80</formula>
    </cfRule>
    <cfRule type="cellIs" dxfId="6" priority="15" operator="greaterThan">
      <formula>80</formula>
    </cfRule>
    <cfRule type="cellIs" dxfId="5" priority="16" operator="greaterThan">
      <formula>69</formula>
    </cfRule>
    <cfRule type="cellIs" dxfId="4" priority="17" operator="lessThan">
      <formula>70</formula>
    </cfRule>
  </conditionalFormatting>
  <conditionalFormatting sqref="W76:X81">
    <cfRule type="containsText" dxfId="3" priority="4" operator="containsText" text="na">
      <formula>NOT(ISERROR(SEARCH("na",W76)))</formula>
    </cfRule>
  </conditionalFormatting>
  <conditionalFormatting sqref="W76:X81">
    <cfRule type="containsText" dxfId="2" priority="1" operator="containsText" text="na">
      <formula>NOT(ISERROR(SEARCH("na",W76)))</formula>
    </cfRule>
    <cfRule type="cellIs" dxfId="1" priority="2" operator="greaterThan">
      <formula>89</formula>
    </cfRule>
    <cfRule type="containsText" dxfId="0" priority="3" operator="containsText" text="na">
      <formula>NOT(ISERROR(SEARCH("na",W76)))</formula>
    </cfRule>
  </conditionalFormatting>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2" sqref="B12"/>
    </sheetView>
  </sheetViews>
  <sheetFormatPr baseColWidth="10" defaultRowHeight="15" x14ac:dyDescent="0.25"/>
  <cols>
    <col min="1" max="1" width="21" bestFit="1" customWidth="1"/>
  </cols>
  <sheetData>
    <row r="1" spans="1:8" ht="15.75" thickBot="1" x14ac:dyDescent="0.3"/>
    <row r="2" spans="1:8" ht="15" customHeight="1" x14ac:dyDescent="0.25">
      <c r="A2" s="117" t="s">
        <v>192</v>
      </c>
      <c r="B2" s="118"/>
      <c r="C2" s="60"/>
      <c r="D2" s="61"/>
      <c r="H2" s="62"/>
    </row>
    <row r="3" spans="1:8" x14ac:dyDescent="0.25">
      <c r="A3" s="63" t="s">
        <v>193</v>
      </c>
      <c r="B3" s="64">
        <f>SUM('DESARROLLO SOCIAL'!Y7:Y81)/100</f>
        <v>36.151771785496649</v>
      </c>
      <c r="C3" s="115">
        <f>81-6</f>
        <v>75</v>
      </c>
      <c r="D3" s="65"/>
      <c r="H3" s="65"/>
    </row>
    <row r="4" spans="1:8" ht="15.75" thickBot="1" x14ac:dyDescent="0.3">
      <c r="A4" s="66" t="s">
        <v>194</v>
      </c>
      <c r="B4" s="67">
        <f>+C3-B3</f>
        <v>38.848228214503351</v>
      </c>
      <c r="C4" s="116"/>
      <c r="D4" s="65"/>
      <c r="H4" s="65"/>
    </row>
    <row r="5" spans="1:8" ht="15.75" thickBot="1" x14ac:dyDescent="0.3"/>
    <row r="6" spans="1:8" ht="15" customHeight="1" x14ac:dyDescent="0.25">
      <c r="A6" s="119" t="s">
        <v>195</v>
      </c>
      <c r="B6" s="120"/>
      <c r="C6" s="68"/>
    </row>
    <row r="7" spans="1:8" x14ac:dyDescent="0.25">
      <c r="A7" s="63" t="s">
        <v>193</v>
      </c>
      <c r="B7" s="64">
        <f>SUM('DESARROLLO SOCIAL'!J7:J81)/100</f>
        <v>36.33</v>
      </c>
      <c r="C7" s="115">
        <f>SUM('DESARROLLO SOCIAL'!I7:I81)</f>
        <v>44</v>
      </c>
    </row>
    <row r="8" spans="1:8" ht="15.75" thickBot="1" x14ac:dyDescent="0.3">
      <c r="A8" s="66" t="s">
        <v>194</v>
      </c>
      <c r="B8" s="67">
        <f>+C7-B7</f>
        <v>7.6700000000000017</v>
      </c>
      <c r="C8" s="116"/>
    </row>
    <row r="9" spans="1:8" ht="15.75" thickBot="1" x14ac:dyDescent="0.3"/>
    <row r="10" spans="1:8" ht="15" customHeight="1" x14ac:dyDescent="0.25">
      <c r="A10" s="119" t="s">
        <v>196</v>
      </c>
      <c r="B10" s="120"/>
      <c r="C10" s="68"/>
    </row>
    <row r="11" spans="1:8" x14ac:dyDescent="0.25">
      <c r="A11" s="63" t="s">
        <v>193</v>
      </c>
      <c r="B11" s="64">
        <f>SUM('DESARROLLO SOCIAL'!O7:O81)/100</f>
        <v>56.198764044943822</v>
      </c>
      <c r="C11" s="115">
        <f>SUM('DESARROLLO SOCIAL'!N7:N81)</f>
        <v>69</v>
      </c>
    </row>
    <row r="12" spans="1:8" ht="15.75" thickBot="1" x14ac:dyDescent="0.3">
      <c r="A12" s="66" t="s">
        <v>194</v>
      </c>
      <c r="B12" s="67">
        <f>+C11-B11</f>
        <v>12.801235955056178</v>
      </c>
      <c r="C12" s="116"/>
    </row>
  </sheetData>
  <mergeCells count="6">
    <mergeCell ref="C11:C12"/>
    <mergeCell ref="A2:B2"/>
    <mergeCell ref="C3:C4"/>
    <mergeCell ref="A6:B6"/>
    <mergeCell ref="C7:C8"/>
    <mergeCell ref="A10: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workbookViewId="0">
      <selection activeCell="O21" sqref="O21"/>
    </sheetView>
  </sheetViews>
  <sheetFormatPr baseColWidth="10" defaultRowHeight="15" x14ac:dyDescent="0.25"/>
  <cols>
    <col min="1" max="16384" width="11.42578125" style="69"/>
  </cols>
  <sheetData/>
  <sheetProtection password="C789"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DESARROLLO SOCIAL</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GIGLIOLA CORPUS</cp:lastModifiedBy>
  <cp:lastPrinted>2013-08-19T17:42:53Z</cp:lastPrinted>
  <dcterms:created xsi:type="dcterms:W3CDTF">2012-02-10T14:33:52Z</dcterms:created>
  <dcterms:modified xsi:type="dcterms:W3CDTF">2014-01-31T20:47:01Z</dcterms:modified>
</cp:coreProperties>
</file>