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5480" windowHeight="8235"/>
  </bookViews>
  <sheets>
    <sheet name="Avance fisico PDD" sheetId="10" r:id="rId1"/>
    <sheet name="Hoja1" sheetId="11" state="hidden" r:id="rId2"/>
    <sheet name="Hoja2" sheetId="12" r:id="rId3"/>
    <sheet name="Hoja3" sheetId="13" r:id="rId4"/>
  </sheets>
  <definedNames>
    <definedName name="_xlnm.Print_Titles" localSheetId="0">'Avance fisico PDD'!$1:$6</definedName>
  </definedNames>
  <calcPr calcId="145621"/>
</workbook>
</file>

<file path=xl/calcChain.xml><?xml version="1.0" encoding="utf-8"?>
<calcChain xmlns="http://schemas.openxmlformats.org/spreadsheetml/2006/main">
  <c r="AC9" i="10" l="1"/>
  <c r="E3" i="11" s="1"/>
  <c r="H29" i="13" s="1"/>
  <c r="AC8" i="10"/>
  <c r="E4" i="11" s="1"/>
  <c r="H30" i="13" s="1"/>
  <c r="AC7" i="10"/>
  <c r="E5" i="11" s="1"/>
  <c r="H31" i="13" s="1"/>
  <c r="AC3" i="10"/>
  <c r="C3" i="11" l="1"/>
  <c r="AA16" i="10" l="1"/>
  <c r="Z16" i="10" s="1"/>
  <c r="AA15" i="10"/>
  <c r="Z15" i="10" s="1"/>
  <c r="Y8" i="10"/>
  <c r="X8" i="10" s="1"/>
  <c r="AA8" i="10"/>
  <c r="Z8" i="10" s="1"/>
  <c r="Y9" i="10"/>
  <c r="X9" i="10" s="1"/>
  <c r="AA9" i="10"/>
  <c r="Z9" i="10" s="1"/>
  <c r="Y10" i="10"/>
  <c r="X10" i="10" s="1"/>
  <c r="AA10" i="10"/>
  <c r="Z10" i="10" s="1"/>
  <c r="Y11" i="10"/>
  <c r="X11" i="10" s="1"/>
  <c r="AA11" i="10"/>
  <c r="Z11" i="10" s="1"/>
  <c r="Y12" i="10"/>
  <c r="X12" i="10" s="1"/>
  <c r="AA12" i="10"/>
  <c r="Z12" i="10" s="1"/>
  <c r="Y13" i="10"/>
  <c r="X13" i="10" s="1"/>
  <c r="AA13" i="10"/>
  <c r="Z13" i="10" s="1"/>
  <c r="X14" i="10"/>
  <c r="Y14" i="10"/>
  <c r="AA14" i="10"/>
  <c r="Z14" i="10" s="1"/>
  <c r="Y15" i="10"/>
  <c r="X15" i="10" s="1"/>
  <c r="Y16" i="10"/>
  <c r="X16" i="10" s="1"/>
  <c r="Y17" i="10"/>
  <c r="X17" i="10" s="1"/>
  <c r="AA17" i="10"/>
  <c r="Z17" i="10" s="1"/>
  <c r="AA7" i="10"/>
  <c r="Z7" i="10" s="1"/>
  <c r="Y7" i="10"/>
  <c r="X7" i="10" s="1"/>
  <c r="U8" i="10"/>
  <c r="T8" i="10" s="1"/>
  <c r="S8" i="10" s="1"/>
  <c r="U9" i="10"/>
  <c r="T9" i="10" s="1"/>
  <c r="S9" i="10" s="1"/>
  <c r="U10" i="10"/>
  <c r="T10" i="10" s="1"/>
  <c r="U11" i="10"/>
  <c r="T11" i="10" s="1"/>
  <c r="S11" i="10" s="1"/>
  <c r="U12" i="10"/>
  <c r="T12" i="10" s="1"/>
  <c r="S12" i="10" s="1"/>
  <c r="U13" i="10"/>
  <c r="T13" i="10" s="1"/>
  <c r="S13" i="10" s="1"/>
  <c r="U14" i="10"/>
  <c r="T14" i="10" s="1"/>
  <c r="S14" i="10" s="1"/>
  <c r="U15" i="10"/>
  <c r="T15" i="10" s="1"/>
  <c r="S15" i="10" s="1"/>
  <c r="U16" i="10"/>
  <c r="T16" i="10" s="1"/>
  <c r="U17" i="10"/>
  <c r="T17" i="10" s="1"/>
  <c r="S17" i="10" s="1"/>
  <c r="U7" i="10"/>
  <c r="T7" i="10" s="1"/>
  <c r="P8" i="10"/>
  <c r="O8" i="10" s="1"/>
  <c r="N8" i="10" s="1"/>
  <c r="P9" i="10"/>
  <c r="O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P17" i="10"/>
  <c r="O17" i="10" s="1"/>
  <c r="N17" i="10" s="1"/>
  <c r="P7" i="10"/>
  <c r="O7" i="10" s="1"/>
  <c r="N7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17" i="10"/>
  <c r="J17" i="10" s="1"/>
  <c r="I17" i="10" s="1"/>
  <c r="K7" i="10"/>
  <c r="J7" i="10" s="1"/>
  <c r="I7" i="10" l="1"/>
  <c r="C7" i="11" s="1"/>
  <c r="B7" i="11"/>
  <c r="AE8" i="10"/>
  <c r="G4" i="11" s="1"/>
  <c r="N30" i="13" s="1"/>
  <c r="S10" i="10"/>
  <c r="AD7" i="10"/>
  <c r="F5" i="11" s="1"/>
  <c r="M31" i="13" s="1"/>
  <c r="AD8" i="10"/>
  <c r="F4" i="11" s="1"/>
  <c r="M30" i="13" s="1"/>
  <c r="AE9" i="10"/>
  <c r="G3" i="11" s="1"/>
  <c r="N29" i="13" s="1"/>
  <c r="S16" i="10"/>
  <c r="AD9" i="10"/>
  <c r="F3" i="11" s="1"/>
  <c r="M29" i="13" s="1"/>
  <c r="AE7" i="10"/>
  <c r="G5" i="11" s="1"/>
  <c r="N31" i="13" s="1"/>
  <c r="B15" i="11"/>
  <c r="S7" i="10"/>
  <c r="C15" i="11" s="1"/>
  <c r="B3" i="11"/>
  <c r="B4" i="11" s="1"/>
  <c r="B11" i="11"/>
  <c r="N9" i="10"/>
  <c r="C11" i="11" s="1"/>
  <c r="B8" i="11" l="1"/>
  <c r="B16" i="11"/>
  <c r="B12" i="11"/>
</calcChain>
</file>

<file path=xl/sharedStrings.xml><?xml version="1.0" encoding="utf-8"?>
<sst xmlns="http://schemas.openxmlformats.org/spreadsheetml/2006/main" count="75" uniqueCount="56">
  <si>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</si>
  <si>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</si>
  <si>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</si>
  <si>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</si>
  <si>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</si>
  <si>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</si>
  <si>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</si>
  <si>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</si>
  <si>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</si>
  <si>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</si>
  <si>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</si>
  <si>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TURISMO COMPETITIVO, LO QUE MEJOR SABEMOS HACER</t>
  </si>
  <si>
    <t>Mejora de las Infraestructuras y Servicios Públicos</t>
  </si>
  <si>
    <t>Fortalecimiento del Sector Turístico</t>
  </si>
  <si>
    <t xml:space="preserve"> Promoción Turística de la Reserva de Biosfera Seaflower</t>
  </si>
  <si>
    <t>A 2015 haber gestionado la construcción de una obra monumental para el artipiélago</t>
  </si>
  <si>
    <t>A 2015 haber mejorado y/o construido diez (10) de señales informativas turísticas con nombres ancestrales anualmente</t>
  </si>
  <si>
    <t xml:space="preserve">A 2012 haber revisado, ajustado y elaborado el Plan de Acción a corto mediano y largo plazo de las acciones descritas en el Master Plan de turismo   </t>
  </si>
  <si>
    <t>A 2015 haber implementado el 80% de las acciones del Plan de acción a corto plazo del Master Plan de Turismo</t>
  </si>
  <si>
    <t>A 2014 haber formulado e implementado un manual de estándar de posada nativa</t>
  </si>
  <si>
    <t xml:space="preserve">A 2015 gestionado la capacitación y sensibilización de 200 prestadores turísticos inscritos en el Registro Nacional de Turismo </t>
  </si>
  <si>
    <t xml:space="preserve">A 2015 gestionado la capacitación y sensibilización de 200 operadores turísticos </t>
  </si>
  <si>
    <t>A 2013 haber actualizado el inventario de sitios turísticos</t>
  </si>
  <si>
    <t xml:space="preserve">A 2015 haber diseñado, editado y elaborado el 100% del material promocional requerido anualmente   </t>
  </si>
  <si>
    <t xml:space="preserve">A 2015 haber participado en 12 ferias y eventos turísticos nacionales y internacionales </t>
  </si>
  <si>
    <t>Numero de gestiones realizadas</t>
  </si>
  <si>
    <t>Número de señales informativas turísticas mejoradas y/o construidas</t>
  </si>
  <si>
    <t>Número de documentos revisados, ajustados y elaborados</t>
  </si>
  <si>
    <t>Porcentaje de plan de acción implementado</t>
  </si>
  <si>
    <t>Número de prestadores capacitados</t>
  </si>
  <si>
    <t>Número de operadores capacitados y senSibilizados</t>
  </si>
  <si>
    <t>Número de inventarios actualizado</t>
  </si>
  <si>
    <t>Porcentaje de material promocional diseñado, editado y elaborado</t>
  </si>
  <si>
    <t>Número de ferias y eventos asistidos</t>
  </si>
  <si>
    <t>A 2015 haber adecuado, mejorado y/o construido diez (10) infraestructuras turísticas</t>
  </si>
  <si>
    <t>Número de infraestructuras adecuadas, mejoradas y/o construidas</t>
  </si>
  <si>
    <t>A</t>
  </si>
  <si>
    <t xml:space="preserve">Ejecutado </t>
  </si>
  <si>
    <t>Sin ejecutar</t>
  </si>
  <si>
    <t>TABLERO DE CONTROL TURISMO EN EL CUATRIENIO</t>
  </si>
  <si>
    <t>TABLERO DE CONTROL TURISMO 2012</t>
  </si>
  <si>
    <t>TABLERO DE CONTROL TURISMO 2013</t>
  </si>
  <si>
    <t>TABLERO DE CONTROL TURISMO 2014</t>
  </si>
  <si>
    <t>CUATRIENIO</t>
  </si>
  <si>
    <t>INFORME EJECUTIVO                                                                                 PLAN DE DESARROLLO DEPARTAMENTAL  2012 -2015</t>
  </si>
  <si>
    <t>SECRETARIA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</si>
  <si>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</si>
  <si>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</si>
  <si>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</si>
  <si>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</si>
  <si>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</si>
  <si>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>SEMAFORO DEL AVANCE FISICO DE LOS SUBPROGRAMAS EN EL CUATRIENIO</t>
  </si>
  <si>
    <t xml:space="preserve">GRAFICO DEL AVANCE FISICO DE LOS SUBPROGRAMAS </t>
  </si>
  <si>
    <t>TURISMO</t>
  </si>
  <si>
    <t>SECRETARIA DE PLANEACION -FECHA DE CORTE OCTUBRE 15 DEL 2014</t>
  </si>
  <si>
    <t>SECRETARIA DE PLANEACION -FECHA DE CORTE 31 DICIEMBRE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</si>
</sst>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rgb="FFFA7D00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7" borderId="11" applyNumberFormat="0" applyAlignment="0" applyProtection="0"/>
    <xf numFmtId="0" fontId="3" fillId="8" borderId="0" applyNumberFormat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justify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/>
    <xf numFmtId="9" fontId="2" fillId="0" borderId="1" xfId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0" fontId="15" fillId="7" borderId="14" xfId="2" applyFont="1" applyBorder="1" applyAlignment="1">
      <alignment vertical="justify" wrapText="1"/>
    </xf>
    <xf numFmtId="0" fontId="16" fillId="8" borderId="15" xfId="3" applyFont="1" applyBorder="1"/>
    <xf numFmtId="164" fontId="16" fillId="8" borderId="1" xfId="3" applyNumberFormat="1" applyFont="1" applyBorder="1" applyAlignment="1">
      <alignment vertical="center"/>
    </xf>
    <xf numFmtId="0" fontId="16" fillId="8" borderId="17" xfId="3" applyFont="1" applyBorder="1"/>
    <xf numFmtId="164" fontId="16" fillId="8" borderId="18" xfId="3" applyNumberFormat="1" applyFont="1" applyBorder="1"/>
    <xf numFmtId="0" fontId="17" fillId="7" borderId="14" xfId="2" applyFont="1" applyBorder="1" applyAlignment="1">
      <alignment vertical="justify" wrapText="1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9" borderId="0" xfId="0" applyFill="1"/>
    <xf numFmtId="0" fontId="4" fillId="1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/>
    <xf numFmtId="1" fontId="4" fillId="0" borderId="0" xfId="0" applyNumberFormat="1" applyFont="1"/>
    <xf numFmtId="0" fontId="16" fillId="11" borderId="1" xfId="0" applyFont="1" applyFill="1" applyBorder="1"/>
    <xf numFmtId="0" fontId="0" fillId="6" borderId="1" xfId="0" applyFill="1" applyBorder="1" applyAlignment="1">
      <alignment horizontal="center"/>
    </xf>
    <xf numFmtId="0" fontId="21" fillId="0" borderId="1" xfId="0" applyFont="1" applyBorder="1"/>
    <xf numFmtId="2" fontId="0" fillId="0" borderId="1" xfId="0" applyNumberFormat="1" applyBorder="1"/>
    <xf numFmtId="0" fontId="21" fillId="0" borderId="2" xfId="0" applyFont="1" applyBorder="1"/>
    <xf numFmtId="0" fontId="21" fillId="0" borderId="0" xfId="0" applyFont="1" applyBorder="1"/>
    <xf numFmtId="2" fontId="0" fillId="0" borderId="0" xfId="0" applyNumberFormat="1" applyBorder="1"/>
    <xf numFmtId="0" fontId="21" fillId="0" borderId="8" xfId="0" applyFont="1" applyBorder="1"/>
    <xf numFmtId="2" fontId="0" fillId="0" borderId="8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6" fillId="11" borderId="0" xfId="0" applyFont="1" applyFill="1" applyBorder="1"/>
    <xf numFmtId="0" fontId="0" fillId="6" borderId="27" xfId="0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2" fontId="4" fillId="0" borderId="3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31" xfId="0" applyBorder="1" applyAlignment="1"/>
    <xf numFmtId="0" fontId="0" fillId="0" borderId="37" xfId="0" applyBorder="1" applyAlignment="1"/>
    <xf numFmtId="0" fontId="0" fillId="0" borderId="40" xfId="0" applyBorder="1" applyAlignment="1"/>
    <xf numFmtId="0" fontId="20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7" fillId="7" borderId="12" xfId="2" applyFont="1" applyBorder="1" applyAlignment="1">
      <alignment horizontal="center" vertical="justify" wrapText="1"/>
    </xf>
    <xf numFmtId="0" fontId="17" fillId="7" borderId="13" xfId="2" applyFont="1" applyBorder="1" applyAlignment="1">
      <alignment horizontal="center" vertical="justify" wrapText="1"/>
    </xf>
    <xf numFmtId="164" fontId="16" fillId="8" borderId="16" xfId="3" applyNumberFormat="1" applyFont="1" applyBorder="1" applyAlignment="1">
      <alignment horizontal="center" vertical="center"/>
    </xf>
    <xf numFmtId="164" fontId="16" fillId="8" borderId="19" xfId="3" applyNumberFormat="1" applyFont="1" applyBorder="1" applyAlignment="1">
      <alignment horizontal="center" vertical="center"/>
    </xf>
    <xf numFmtId="0" fontId="15" fillId="7" borderId="12" xfId="2" applyFont="1" applyBorder="1" applyAlignment="1">
      <alignment horizontal="center" vertical="justify" wrapText="1"/>
    </xf>
    <xf numFmtId="0" fontId="15" fillId="7" borderId="13" xfId="2" applyFont="1" applyBorder="1" applyAlignment="1">
      <alignment horizontal="center" vertical="justify" wrapText="1"/>
    </xf>
    <xf numFmtId="0" fontId="21" fillId="0" borderId="3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272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TURISMO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7.1944444444444446</c:v>
                </c:pt>
                <c:pt idx="2">
                  <c:v>2.8055555555555554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TURISMO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4.8605769230769234</c:v>
                </c:pt>
                <c:pt idx="2">
                  <c:v>3.1394230769230766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TURISMO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7.6</c:v>
                </c:pt>
                <c:pt idx="2">
                  <c:v>3.4000000000000004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TURISMO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Hoja1!$B$14:$B$16</c:f>
              <c:numCache>
                <c:formatCode>_(* #,##0_);_(* \(#,##0\);_(* "-"??_);_(@_)</c:formatCode>
                <c:ptCount val="3"/>
                <c:pt idx="1">
                  <c:v>6.6923076923076925</c:v>
                </c:pt>
                <c:pt idx="2">
                  <c:v>2.3076923076923075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57"/>
          <c:w val="0.47861520134841939"/>
          <c:h val="0.890637679723996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5.834723629843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495933057872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319014578623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7878464344564E-3"/>
                  <c:y val="3.2297237597775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221688390646082E-3"/>
                  <c:y val="1.0710480496868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222E-3"/>
                  <c:y val="4.1098204308619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222E-3"/>
                  <c:y val="-5.7911696681479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Hoja1!$E$3:$E$5</c:f>
              <c:strCache>
                <c:ptCount val="3"/>
                <c:pt idx="0">
                  <c:v> Promoción Turística de la Reserva de Biosfera Seaflower</c:v>
                </c:pt>
                <c:pt idx="1">
                  <c:v>Fortalecimiento del Sector Turístico</c:v>
                </c:pt>
                <c:pt idx="2">
                  <c:v>Mejora de las Infraestructuras y Servicios Públicos</c:v>
                </c:pt>
              </c:strCache>
            </c:strRef>
          </c:cat>
          <c:val>
            <c:numRef>
              <c:f>Hoja1!$G$3:$G$5</c:f>
              <c:numCache>
                <c:formatCode>0.00</c:formatCode>
                <c:ptCount val="3"/>
                <c:pt idx="0">
                  <c:v>100</c:v>
                </c:pt>
                <c:pt idx="1">
                  <c:v>93.84615384615384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3.5327824120994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065715655599547E-2"/>
                  <c:y val="-3.30033003300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065913370998116E-2"/>
                  <c:y val="-5.16878459499493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3.5058340479717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2578616352201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77685091343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Hoja1!$E$3:$E$5</c:f>
              <c:strCache>
                <c:ptCount val="3"/>
                <c:pt idx="0">
                  <c:v> Promoción Turística de la Reserva de Biosfera Seaflower</c:v>
                </c:pt>
                <c:pt idx="1">
                  <c:v>Fortalecimiento del Sector Turístico</c:v>
                </c:pt>
                <c:pt idx="2">
                  <c:v>Mejora de las Infraestructuras y Servicios Públicos</c:v>
                </c:pt>
              </c:strCache>
            </c:strRef>
          </c:cat>
          <c:val>
            <c:numRef>
              <c:f>Hoja1!$F$3:$F$5</c:f>
              <c:numCache>
                <c:formatCode>0.00</c:formatCode>
                <c:ptCount val="3"/>
                <c:pt idx="0">
                  <c:v>87.5</c:v>
                </c:pt>
                <c:pt idx="1">
                  <c:v>70.833333333333329</c:v>
                </c:pt>
                <c:pt idx="2">
                  <c:v>53.333333333333336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934784"/>
        <c:axId val="98900224"/>
        <c:axId val="0"/>
      </c:bar3DChart>
      <c:valAx>
        <c:axId val="989002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one"/>
        <c:crossAx val="98934784"/>
        <c:crosses val="autoZero"/>
        <c:crossBetween val="between"/>
      </c:valAx>
      <c:catAx>
        <c:axId val="9893478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890022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7.6</c:v>
                </c:pt>
                <c:pt idx="2">
                  <c:v>3.4000000000000004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Hoja1!$B$14:$B$16</c:f>
              <c:numCache>
                <c:formatCode>_(* #,##0_);_(* \(#,##0\);_(* "-"??_);_(@_)</c:formatCode>
                <c:ptCount val="3"/>
                <c:pt idx="1">
                  <c:v>6.6923076923076925</c:v>
                </c:pt>
                <c:pt idx="2">
                  <c:v>2.3076923076923075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0</xdr:row>
      <xdr:rowOff>1009650</xdr:rowOff>
    </xdr:to>
    <xdr:pic>
      <xdr:nvPicPr>
        <xdr:cNvPr id="121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25</xdr:col>
      <xdr:colOff>1447800</xdr:colOff>
      <xdr:row>0</xdr:row>
      <xdr:rowOff>1009650</xdr:rowOff>
    </xdr:to>
    <xdr:pic>
      <xdr:nvPicPr>
        <xdr:cNvPr id="12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71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153761</xdr:rowOff>
    </xdr:from>
    <xdr:to>
      <xdr:col>7</xdr:col>
      <xdr:colOff>9525</xdr:colOff>
      <xdr:row>31</xdr:row>
      <xdr:rowOff>39461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9071</xdr:colOff>
      <xdr:row>0</xdr:row>
      <xdr:rowOff>154214</xdr:rowOff>
    </xdr:from>
    <xdr:to>
      <xdr:col>14</xdr:col>
      <xdr:colOff>9071</xdr:colOff>
      <xdr:row>15</xdr:row>
      <xdr:rowOff>39914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908</xdr:colOff>
      <xdr:row>0</xdr:row>
      <xdr:rowOff>144689</xdr:rowOff>
    </xdr:from>
    <xdr:to>
      <xdr:col>7</xdr:col>
      <xdr:colOff>908</xdr:colOff>
      <xdr:row>15</xdr:row>
      <xdr:rowOff>30389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14</xdr:col>
      <xdr:colOff>0</xdr:colOff>
      <xdr:row>31</xdr:row>
      <xdr:rowOff>76200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6</xdr:col>
      <xdr:colOff>714375</xdr:colOff>
      <xdr:row>0</xdr:row>
      <xdr:rowOff>981075</xdr:rowOff>
    </xdr:to>
    <xdr:pic>
      <xdr:nvPicPr>
        <xdr:cNvPr id="2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1"/>
          <a:ext cx="509587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6</xdr:row>
      <xdr:rowOff>161925</xdr:rowOff>
    </xdr:from>
    <xdr:to>
      <xdr:col>6</xdr:col>
      <xdr:colOff>704849</xdr:colOff>
      <xdr:row>23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6</xdr:row>
      <xdr:rowOff>161925</xdr:rowOff>
    </xdr:from>
    <xdr:to>
      <xdr:col>13</xdr:col>
      <xdr:colOff>704850</xdr:colOff>
      <xdr:row>23</xdr:row>
      <xdr:rowOff>47625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"/>
  <sheetViews>
    <sheetView tabSelected="1" zoomScale="70" zoomScaleNormal="70" workbookViewId="0">
      <pane ySplit="1" topLeftCell="A2" activePane="bottomLeft" state="frozen"/>
      <selection pane="bottomLeft" activeCell="A7" sqref="A7:A17"/>
    </sheetView>
  </sheetViews>
  <sheetFormatPr baseColWidth="10" defaultColWidth="0" defaultRowHeight="16.5" zeroHeight="1" x14ac:dyDescent="0.3"/>
  <cols>
    <col min="1" max="1" width="16.28515625" style="43" customWidth="1"/>
    <col min="2" max="2" width="13.42578125" style="43" customWidth="1"/>
    <col min="3" max="3" width="20.7109375" style="43" customWidth="1"/>
    <col min="4" max="4" width="15" style="43" customWidth="1"/>
    <col min="5" max="5" width="11.28515625" style="43" hidden="1" customWidth="1"/>
    <col min="6" max="6" width="9.28515625" style="43" customWidth="1"/>
    <col min="7" max="7" width="6.28515625" style="43" customWidth="1"/>
    <col min="8" max="8" width="5.140625" style="43" customWidth="1"/>
    <col min="9" max="9" width="5.140625" style="43" hidden="1" customWidth="1"/>
    <col min="10" max="10" width="6.7109375" style="43" customWidth="1"/>
    <col min="11" max="11" width="6.5703125" style="43" hidden="1" customWidth="1"/>
    <col min="12" max="13" width="5.140625" style="43" customWidth="1"/>
    <col min="14" max="14" width="5.140625" style="43" hidden="1" customWidth="1"/>
    <col min="15" max="15" width="6.140625" style="43" customWidth="1"/>
    <col min="16" max="16" width="6.140625" style="43" hidden="1" customWidth="1"/>
    <col min="17" max="17" width="5.140625" style="43" customWidth="1"/>
    <col min="18" max="18" width="6.42578125" style="43" customWidth="1"/>
    <col min="19" max="19" width="5.140625" style="43" hidden="1" customWidth="1"/>
    <col min="20" max="20" width="6.5703125" style="43" customWidth="1"/>
    <col min="21" max="21" width="1" style="43" hidden="1" customWidth="1"/>
    <col min="22" max="23" width="5.140625" style="43" customWidth="1"/>
    <col min="24" max="24" width="6.140625" style="43" customWidth="1"/>
    <col min="25" max="25" width="8.85546875" style="43" hidden="1" customWidth="1"/>
    <col min="26" max="26" width="22" style="43" customWidth="1"/>
    <col min="27" max="27" width="15.42578125" style="43" hidden="1" customWidth="1"/>
    <col min="28" max="28" width="11.42578125" style="43" hidden="1" customWidth="1"/>
    <col min="29" max="29" width="28.85546875" style="43" hidden="1" customWidth="1"/>
    <col min="30" max="31" width="0" style="43" hidden="1" customWidth="1"/>
    <col min="32" max="16384" width="11.42578125" style="43" hidden="1"/>
  </cols>
  <sheetData>
    <row r="1" spans="1:31" s="1" customFormat="1" ht="80.25" customHeight="1" x14ac:dyDescent="0.3">
      <c r="A1" s="79" t="s">
        <v>3</v>
      </c>
      <c r="B1" s="80"/>
      <c r="C1" s="81"/>
      <c r="D1" s="2"/>
      <c r="E1" s="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31" s="1" customFormat="1" ht="17.25" customHeight="1" x14ac:dyDescent="0.3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31" s="1" customFormat="1" ht="16.5" customHeight="1" x14ac:dyDescent="0.3">
      <c r="A3" s="73" t="s">
        <v>55</v>
      </c>
      <c r="B3" s="73"/>
      <c r="C3" s="73"/>
      <c r="D3" s="73"/>
      <c r="E3" s="7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C3" s="1" t="str">
        <f>+A3</f>
        <v>SECRETARIA DE PLANEACION -FECHA DE CORTE 31 DICIEMBRE DEL 2014</v>
      </c>
    </row>
    <row r="4" spans="1:31" s="1" customFormat="1" ht="16.5" customHeight="1" x14ac:dyDescent="0.3">
      <c r="A4" s="73" t="s">
        <v>9</v>
      </c>
      <c r="B4" s="73" t="s">
        <v>10</v>
      </c>
      <c r="C4" s="75" t="s">
        <v>0</v>
      </c>
      <c r="D4" s="75" t="s">
        <v>4</v>
      </c>
      <c r="E4" s="18"/>
      <c r="F4" s="77" t="s">
        <v>5</v>
      </c>
      <c r="G4" s="83" t="s">
        <v>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  <c r="Z4" s="75" t="s">
        <v>2</v>
      </c>
    </row>
    <row r="5" spans="1:31" s="1" customFormat="1" x14ac:dyDescent="0.3">
      <c r="A5" s="73"/>
      <c r="B5" s="73"/>
      <c r="C5" s="76"/>
      <c r="D5" s="76"/>
      <c r="E5" s="19"/>
      <c r="F5" s="78"/>
      <c r="G5" s="86">
        <v>2012</v>
      </c>
      <c r="H5" s="87"/>
      <c r="I5" s="87"/>
      <c r="J5" s="87"/>
      <c r="K5" s="88"/>
      <c r="L5" s="86">
        <v>2013</v>
      </c>
      <c r="M5" s="87"/>
      <c r="N5" s="87"/>
      <c r="O5" s="87"/>
      <c r="P5" s="88"/>
      <c r="Q5" s="86">
        <v>2014</v>
      </c>
      <c r="R5" s="87"/>
      <c r="S5" s="87"/>
      <c r="T5" s="87"/>
      <c r="U5" s="88"/>
      <c r="V5" s="73">
        <v>2015</v>
      </c>
      <c r="W5" s="73"/>
      <c r="X5" s="73"/>
      <c r="Y5" s="73"/>
      <c r="Z5" s="76"/>
    </row>
    <row r="6" spans="1:31" s="1" customFormat="1" x14ac:dyDescent="0.3">
      <c r="A6" s="5"/>
      <c r="B6" s="6"/>
      <c r="C6" s="7"/>
      <c r="D6" s="7"/>
      <c r="E6" s="7"/>
      <c r="F6" s="8"/>
      <c r="G6" s="25" t="s">
        <v>6</v>
      </c>
      <c r="H6" s="26" t="s">
        <v>7</v>
      </c>
      <c r="I6" s="26"/>
      <c r="J6" s="26"/>
      <c r="K6" s="26"/>
      <c r="L6" s="25" t="s">
        <v>6</v>
      </c>
      <c r="M6" s="26" t="s">
        <v>7</v>
      </c>
      <c r="N6" s="26"/>
      <c r="O6" s="26"/>
      <c r="P6" s="26"/>
      <c r="Q6" s="25" t="s">
        <v>6</v>
      </c>
      <c r="R6" s="26" t="s">
        <v>7</v>
      </c>
      <c r="S6" s="26"/>
      <c r="T6" s="26"/>
      <c r="U6" s="26"/>
      <c r="V6" s="25" t="s">
        <v>6</v>
      </c>
      <c r="W6" s="26" t="s">
        <v>7</v>
      </c>
      <c r="X6" s="4"/>
      <c r="Y6" s="4"/>
      <c r="Z6" s="7"/>
    </row>
    <row r="7" spans="1:31" s="30" customFormat="1" ht="63.75" customHeight="1" x14ac:dyDescent="0.3">
      <c r="A7" s="72" t="s">
        <v>11</v>
      </c>
      <c r="B7" s="72" t="s">
        <v>12</v>
      </c>
      <c r="C7" s="27" t="s">
        <v>34</v>
      </c>
      <c r="D7" s="28" t="s">
        <v>35</v>
      </c>
      <c r="E7" s="15">
        <v>2013</v>
      </c>
      <c r="F7" s="14">
        <v>20</v>
      </c>
      <c r="G7" s="14">
        <v>13</v>
      </c>
      <c r="H7" s="14">
        <v>12</v>
      </c>
      <c r="I7" s="32">
        <f>IF(J7="NA",0,1)</f>
        <v>1</v>
      </c>
      <c r="J7" s="20">
        <f>IF(K7="NA","NA",IF(K7&gt;100,100,K7))</f>
        <v>92.307692307692307</v>
      </c>
      <c r="K7" s="21">
        <f t="shared" ref="K7" si="0">IF(G7&gt;0,(H7/G7)*100,IF(H7&gt;0,H7*100,"NA"))</f>
        <v>92.307692307692307</v>
      </c>
      <c r="L7" s="14">
        <v>16</v>
      </c>
      <c r="M7" s="44">
        <v>12</v>
      </c>
      <c r="N7" s="32">
        <f>IF(O7="NA",0,1)</f>
        <v>1</v>
      </c>
      <c r="O7" s="20">
        <f>IF(P7="NA","NA",IF(P7&gt;100,100,P7))</f>
        <v>75</v>
      </c>
      <c r="P7" s="21">
        <f t="shared" ref="P7" si="1">IF(L7&gt;0,(M7/L7)*100,IF(M7&gt;0,M7*100,"NA"))</f>
        <v>75</v>
      </c>
      <c r="Q7" s="14">
        <v>18</v>
      </c>
      <c r="R7" s="48">
        <v>0</v>
      </c>
      <c r="S7" s="32">
        <f>IF(T7="NA",0,1)</f>
        <v>1</v>
      </c>
      <c r="T7" s="20">
        <f>IF(U7="NA","NA",IF(U7&gt;100,100,U7))</f>
        <v>0</v>
      </c>
      <c r="U7" s="21">
        <f t="shared" ref="U7" si="2">IF(Q7&gt;0,(R7/Q7)*100,IF(R7&gt;0,R7*100,"NA"))</f>
        <v>0</v>
      </c>
      <c r="V7" s="29">
        <v>20</v>
      </c>
      <c r="W7" s="9"/>
      <c r="X7" s="20">
        <f>IF(Y7="NA","NA",IF(Y7&gt;100,100,Y7))</f>
        <v>0</v>
      </c>
      <c r="Y7" s="21">
        <f t="shared" ref="Y7" si="3">IF(V7&gt;0,(W7/V7)*100,IF(W7&gt;0,W7*100,"NA"))</f>
        <v>0</v>
      </c>
      <c r="Z7" s="22">
        <f>IF(AA7&gt;100,100,AA7)</f>
        <v>60</v>
      </c>
      <c r="AA7" s="23">
        <f t="shared" ref="AA7" si="4">IF(E7="a",(H7+M7+R7+W7)/F7*100,IF(E7=2015,(W7/F7)*100,IF(E7=2014,(R7/F7)*100,IF(E7=2013,(M7/F7)*100,IF(E7=2012,(H7/F7)*100,0)))))</f>
        <v>60</v>
      </c>
      <c r="AC7" s="30" t="str">
        <f>+B7</f>
        <v>Mejora de las Infraestructuras y Servicios Públicos</v>
      </c>
      <c r="AD7" s="50">
        <f>AVERAGE(Z7:Z9)</f>
        <v>53.333333333333336</v>
      </c>
      <c r="AE7" s="50">
        <f>AVERAGE(T7:T9)</f>
        <v>0</v>
      </c>
    </row>
    <row r="8" spans="1:31" s="1" customFormat="1" ht="45.75" x14ac:dyDescent="0.3">
      <c r="A8" s="72"/>
      <c r="B8" s="72"/>
      <c r="C8" s="10" t="s">
        <v>15</v>
      </c>
      <c r="D8" s="11" t="s">
        <v>25</v>
      </c>
      <c r="E8" s="15" t="s">
        <v>36</v>
      </c>
      <c r="F8" s="12">
        <v>1</v>
      </c>
      <c r="G8" s="12">
        <v>0</v>
      </c>
      <c r="H8" s="14">
        <v>0</v>
      </c>
      <c r="I8" s="32">
        <f t="shared" ref="I8:I17" si="5">IF(J8="NA",0,1)</f>
        <v>0</v>
      </c>
      <c r="J8" s="20" t="str">
        <f t="shared" ref="J8:J17" si="6">IF(K8="NA","NA",IF(K8&gt;100,100,K8))</f>
        <v>NA</v>
      </c>
      <c r="K8" s="21" t="str">
        <f t="shared" ref="K8:K17" si="7">IF(G8&gt;0,(H8/G8)*100,IF(H8&gt;0,H8*100,"NA"))</f>
        <v>NA</v>
      </c>
      <c r="L8" s="12">
        <v>1</v>
      </c>
      <c r="M8" s="45">
        <v>1</v>
      </c>
      <c r="N8" s="32">
        <f t="shared" ref="N8:N17" si="8">IF(O8="NA",0,1)</f>
        <v>1</v>
      </c>
      <c r="O8" s="20">
        <f t="shared" ref="O8:O17" si="9">IF(P8="NA","NA",IF(P8&gt;100,100,P8))</f>
        <v>100</v>
      </c>
      <c r="P8" s="21">
        <f t="shared" ref="P8:P17" si="10">IF(L8&gt;0,(M8/L8)*100,IF(M8&gt;0,M8*100,"NA"))</f>
        <v>100</v>
      </c>
      <c r="Q8" s="12">
        <v>0</v>
      </c>
      <c r="R8" s="48">
        <v>0</v>
      </c>
      <c r="S8" s="32">
        <f t="shared" ref="S8:S17" si="11">IF(T8="NA",0,1)</f>
        <v>0</v>
      </c>
      <c r="T8" s="20" t="str">
        <f t="shared" ref="T8:T17" si="12">IF(U8="NA","NA",IF(U8&gt;100,100,U8))</f>
        <v>NA</v>
      </c>
      <c r="U8" s="21" t="str">
        <f t="shared" ref="U8:U17" si="13">IF(Q8&gt;0,(R8/Q8)*100,IF(R8&gt;0,R8*100,"NA"))</f>
        <v>NA</v>
      </c>
      <c r="V8" s="13">
        <v>0</v>
      </c>
      <c r="W8" s="9"/>
      <c r="X8" s="20" t="str">
        <f t="shared" ref="X8:X17" si="14">IF(Y8="NA","NA",IF(Y8&gt;100,100,Y8))</f>
        <v>NA</v>
      </c>
      <c r="Y8" s="21" t="str">
        <f t="shared" ref="Y8:Y17" si="15">IF(V8&gt;0,(W8/V8)*100,IF(W8&gt;0,W8*100,"NA"))</f>
        <v>NA</v>
      </c>
      <c r="Z8" s="22">
        <f t="shared" ref="Z8:Z17" si="16">IF(AA8&gt;100,100,AA8)</f>
        <v>100</v>
      </c>
      <c r="AA8" s="23">
        <f t="shared" ref="AA8:AA17" si="17">IF(E8="a",(H8+M8+R8+W8)/F8*100,IF(E8=2015,(W8/F8)*100,IF(E8=2014,(R8/F8)*100,IF(E8=2013,(M8/F8)*100,IF(E8=2012,(H8/F8)*100,0)))))</f>
        <v>100</v>
      </c>
      <c r="AC8" s="1" t="str">
        <f>+B10</f>
        <v>Fortalecimiento del Sector Turístico</v>
      </c>
      <c r="AD8" s="51">
        <f>AVERAGE(Z10:Z15)</f>
        <v>70.833333333333329</v>
      </c>
      <c r="AE8" s="51">
        <f>AVERAGE(T10:T15)</f>
        <v>93.84615384615384</v>
      </c>
    </row>
    <row r="9" spans="1:31" s="30" customFormat="1" ht="60.75" customHeight="1" x14ac:dyDescent="0.3">
      <c r="A9" s="72"/>
      <c r="B9" s="72"/>
      <c r="C9" s="27" t="s">
        <v>16</v>
      </c>
      <c r="D9" s="28" t="s">
        <v>26</v>
      </c>
      <c r="E9" s="15">
        <v>2013</v>
      </c>
      <c r="F9" s="14">
        <v>201</v>
      </c>
      <c r="G9" s="14">
        <v>171</v>
      </c>
      <c r="H9" s="14">
        <v>0</v>
      </c>
      <c r="I9" s="32">
        <f t="shared" si="5"/>
        <v>1</v>
      </c>
      <c r="J9" s="20">
        <f t="shared" si="6"/>
        <v>0</v>
      </c>
      <c r="K9" s="21">
        <f t="shared" si="7"/>
        <v>0</v>
      </c>
      <c r="L9" s="14">
        <v>181</v>
      </c>
      <c r="M9" s="44">
        <v>0</v>
      </c>
      <c r="N9" s="32">
        <f t="shared" si="8"/>
        <v>1</v>
      </c>
      <c r="O9" s="20">
        <f t="shared" si="9"/>
        <v>0</v>
      </c>
      <c r="P9" s="21">
        <f t="shared" si="10"/>
        <v>0</v>
      </c>
      <c r="Q9" s="14">
        <v>191</v>
      </c>
      <c r="R9" s="48">
        <v>0</v>
      </c>
      <c r="S9" s="32">
        <f t="shared" si="11"/>
        <v>1</v>
      </c>
      <c r="T9" s="20">
        <f t="shared" si="12"/>
        <v>0</v>
      </c>
      <c r="U9" s="21">
        <f t="shared" si="13"/>
        <v>0</v>
      </c>
      <c r="V9" s="29">
        <v>201</v>
      </c>
      <c r="W9" s="9"/>
      <c r="X9" s="20">
        <f t="shared" si="14"/>
        <v>0</v>
      </c>
      <c r="Y9" s="21">
        <f t="shared" si="15"/>
        <v>0</v>
      </c>
      <c r="Z9" s="22">
        <f t="shared" si="16"/>
        <v>0</v>
      </c>
      <c r="AA9" s="23">
        <f t="shared" si="17"/>
        <v>0</v>
      </c>
      <c r="AC9" s="30" t="str">
        <f>+B16</f>
        <v xml:space="preserve"> Promoción Turística de la Reserva de Biosfera Seaflower</v>
      </c>
      <c r="AD9" s="50">
        <f>AVERAGE(Z16:Z17)</f>
        <v>87.5</v>
      </c>
      <c r="AE9" s="50">
        <f>AVERAGE(T16:T17)</f>
        <v>100</v>
      </c>
    </row>
    <row r="10" spans="1:31" s="1" customFormat="1" ht="72" customHeight="1" x14ac:dyDescent="0.3">
      <c r="A10" s="72"/>
      <c r="B10" s="72" t="s">
        <v>13</v>
      </c>
      <c r="C10" s="10" t="s">
        <v>17</v>
      </c>
      <c r="D10" s="11" t="s">
        <v>27</v>
      </c>
      <c r="E10" s="15" t="s">
        <v>36</v>
      </c>
      <c r="F10" s="12">
        <v>1</v>
      </c>
      <c r="G10" s="12">
        <v>1</v>
      </c>
      <c r="H10" s="12">
        <v>0</v>
      </c>
      <c r="I10" s="32">
        <f t="shared" si="5"/>
        <v>1</v>
      </c>
      <c r="J10" s="20">
        <f t="shared" si="6"/>
        <v>0</v>
      </c>
      <c r="K10" s="21">
        <f t="shared" si="7"/>
        <v>0</v>
      </c>
      <c r="L10" s="12">
        <v>0</v>
      </c>
      <c r="M10" s="45">
        <v>0</v>
      </c>
      <c r="N10" s="32">
        <f t="shared" si="8"/>
        <v>0</v>
      </c>
      <c r="O10" s="20" t="str">
        <f t="shared" si="9"/>
        <v>NA</v>
      </c>
      <c r="P10" s="21" t="str">
        <f t="shared" si="10"/>
        <v>NA</v>
      </c>
      <c r="Q10" s="12">
        <v>0</v>
      </c>
      <c r="R10" s="48">
        <v>1</v>
      </c>
      <c r="S10" s="32">
        <f t="shared" si="11"/>
        <v>1</v>
      </c>
      <c r="T10" s="20">
        <f t="shared" si="12"/>
        <v>100</v>
      </c>
      <c r="U10" s="21">
        <f t="shared" si="13"/>
        <v>100</v>
      </c>
      <c r="V10" s="16">
        <v>0</v>
      </c>
      <c r="W10" s="9"/>
      <c r="X10" s="20" t="str">
        <f t="shared" si="14"/>
        <v>NA</v>
      </c>
      <c r="Y10" s="21" t="str">
        <f t="shared" si="15"/>
        <v>NA</v>
      </c>
      <c r="Z10" s="22">
        <f t="shared" si="16"/>
        <v>100</v>
      </c>
      <c r="AA10" s="23">
        <f t="shared" si="17"/>
        <v>100</v>
      </c>
    </row>
    <row r="11" spans="1:31" s="30" customFormat="1" ht="56.25" customHeight="1" x14ac:dyDescent="0.3">
      <c r="A11" s="72"/>
      <c r="B11" s="72"/>
      <c r="C11" s="27" t="s">
        <v>18</v>
      </c>
      <c r="D11" s="28" t="s">
        <v>28</v>
      </c>
      <c r="E11" s="15">
        <v>2013</v>
      </c>
      <c r="F11" s="31">
        <v>0.8</v>
      </c>
      <c r="G11" s="31">
        <v>0.2</v>
      </c>
      <c r="H11" s="31">
        <v>0</v>
      </c>
      <c r="I11" s="32">
        <f t="shared" si="5"/>
        <v>1</v>
      </c>
      <c r="J11" s="20">
        <f t="shared" si="6"/>
        <v>0</v>
      </c>
      <c r="K11" s="21">
        <f t="shared" si="7"/>
        <v>0</v>
      </c>
      <c r="L11" s="31">
        <v>0.45</v>
      </c>
      <c r="M11" s="46">
        <v>0.2</v>
      </c>
      <c r="N11" s="32">
        <f t="shared" si="8"/>
        <v>1</v>
      </c>
      <c r="O11" s="20">
        <f t="shared" si="9"/>
        <v>44.44444444444445</v>
      </c>
      <c r="P11" s="21">
        <f t="shared" si="10"/>
        <v>44.44444444444445</v>
      </c>
      <c r="Q11" s="31">
        <v>0.65</v>
      </c>
      <c r="R11" s="49">
        <v>0.45</v>
      </c>
      <c r="S11" s="32">
        <f t="shared" si="11"/>
        <v>1</v>
      </c>
      <c r="T11" s="20">
        <f t="shared" si="12"/>
        <v>69.230769230769226</v>
      </c>
      <c r="U11" s="21">
        <f t="shared" si="13"/>
        <v>69.230769230769226</v>
      </c>
      <c r="V11" s="31">
        <v>0.8</v>
      </c>
      <c r="W11" s="9"/>
      <c r="X11" s="20">
        <f t="shared" si="14"/>
        <v>0</v>
      </c>
      <c r="Y11" s="21">
        <f t="shared" si="15"/>
        <v>0</v>
      </c>
      <c r="Z11" s="22">
        <f t="shared" si="16"/>
        <v>25</v>
      </c>
      <c r="AA11" s="23">
        <f t="shared" si="17"/>
        <v>25</v>
      </c>
    </row>
    <row r="12" spans="1:31" s="1" customFormat="1" ht="45.75" x14ac:dyDescent="0.3">
      <c r="A12" s="72"/>
      <c r="B12" s="72"/>
      <c r="C12" s="10" t="s">
        <v>19</v>
      </c>
      <c r="D12" s="11">
        <v>0</v>
      </c>
      <c r="E12" s="15" t="s">
        <v>36</v>
      </c>
      <c r="F12" s="12">
        <v>1</v>
      </c>
      <c r="G12" s="12">
        <v>0</v>
      </c>
      <c r="H12" s="12">
        <v>0</v>
      </c>
      <c r="I12" s="32">
        <f t="shared" si="5"/>
        <v>0</v>
      </c>
      <c r="J12" s="20" t="str">
        <f t="shared" si="6"/>
        <v>NA</v>
      </c>
      <c r="K12" s="21" t="str">
        <f t="shared" si="7"/>
        <v>NA</v>
      </c>
      <c r="L12" s="12">
        <v>1</v>
      </c>
      <c r="M12" s="45">
        <v>0</v>
      </c>
      <c r="N12" s="32">
        <f t="shared" si="8"/>
        <v>1</v>
      </c>
      <c r="O12" s="20">
        <f t="shared" si="9"/>
        <v>0</v>
      </c>
      <c r="P12" s="21">
        <f t="shared" si="10"/>
        <v>0</v>
      </c>
      <c r="Q12" s="12">
        <v>0</v>
      </c>
      <c r="R12" s="48">
        <v>0</v>
      </c>
      <c r="S12" s="32">
        <f t="shared" si="11"/>
        <v>0</v>
      </c>
      <c r="T12" s="20" t="str">
        <f t="shared" si="12"/>
        <v>NA</v>
      </c>
      <c r="U12" s="21" t="str">
        <f t="shared" si="13"/>
        <v>NA</v>
      </c>
      <c r="V12" s="17">
        <v>0</v>
      </c>
      <c r="W12" s="9"/>
      <c r="X12" s="20" t="str">
        <f t="shared" si="14"/>
        <v>NA</v>
      </c>
      <c r="Y12" s="21" t="str">
        <f t="shared" si="15"/>
        <v>NA</v>
      </c>
      <c r="Z12" s="22">
        <f t="shared" si="16"/>
        <v>0</v>
      </c>
      <c r="AA12" s="23">
        <f t="shared" si="17"/>
        <v>0</v>
      </c>
    </row>
    <row r="13" spans="1:31" s="1" customFormat="1" ht="73.5" customHeight="1" x14ac:dyDescent="0.3">
      <c r="A13" s="72"/>
      <c r="B13" s="72"/>
      <c r="C13" s="10" t="s">
        <v>20</v>
      </c>
      <c r="D13" s="11" t="s">
        <v>29</v>
      </c>
      <c r="E13" s="15" t="s">
        <v>36</v>
      </c>
      <c r="F13" s="12">
        <v>200</v>
      </c>
      <c r="G13" s="12">
        <v>80</v>
      </c>
      <c r="H13" s="12">
        <v>75</v>
      </c>
      <c r="I13" s="32">
        <f t="shared" si="5"/>
        <v>1</v>
      </c>
      <c r="J13" s="20">
        <f t="shared" si="6"/>
        <v>93.75</v>
      </c>
      <c r="K13" s="21">
        <f t="shared" si="7"/>
        <v>93.75</v>
      </c>
      <c r="L13" s="12">
        <v>40</v>
      </c>
      <c r="M13" s="45">
        <v>50</v>
      </c>
      <c r="N13" s="32">
        <f t="shared" si="8"/>
        <v>1</v>
      </c>
      <c r="O13" s="20">
        <f t="shared" si="9"/>
        <v>100</v>
      </c>
      <c r="P13" s="21">
        <f t="shared" si="10"/>
        <v>125</v>
      </c>
      <c r="Q13" s="12">
        <v>40</v>
      </c>
      <c r="R13" s="48">
        <v>108</v>
      </c>
      <c r="S13" s="32">
        <f t="shared" si="11"/>
        <v>1</v>
      </c>
      <c r="T13" s="20">
        <f t="shared" si="12"/>
        <v>100</v>
      </c>
      <c r="U13" s="21">
        <f t="shared" si="13"/>
        <v>270</v>
      </c>
      <c r="V13" s="13">
        <v>40</v>
      </c>
      <c r="W13" s="9"/>
      <c r="X13" s="20">
        <f t="shared" si="14"/>
        <v>0</v>
      </c>
      <c r="Y13" s="21">
        <f t="shared" si="15"/>
        <v>0</v>
      </c>
      <c r="Z13" s="22">
        <f t="shared" si="16"/>
        <v>100</v>
      </c>
      <c r="AA13" s="23">
        <f t="shared" si="17"/>
        <v>116.5</v>
      </c>
    </row>
    <row r="14" spans="1:31" s="1" customFormat="1" ht="52.5" customHeight="1" x14ac:dyDescent="0.3">
      <c r="A14" s="72"/>
      <c r="B14" s="72"/>
      <c r="C14" s="10" t="s">
        <v>21</v>
      </c>
      <c r="D14" s="11" t="s">
        <v>30</v>
      </c>
      <c r="E14" s="15" t="s">
        <v>36</v>
      </c>
      <c r="F14" s="12">
        <v>200</v>
      </c>
      <c r="G14" s="12">
        <v>80</v>
      </c>
      <c r="H14" s="12">
        <v>80</v>
      </c>
      <c r="I14" s="32">
        <f t="shared" si="5"/>
        <v>1</v>
      </c>
      <c r="J14" s="20">
        <f t="shared" si="6"/>
        <v>100</v>
      </c>
      <c r="K14" s="21">
        <f t="shared" si="7"/>
        <v>100</v>
      </c>
      <c r="L14" s="12">
        <v>40</v>
      </c>
      <c r="M14" s="45">
        <v>75</v>
      </c>
      <c r="N14" s="32">
        <f t="shared" si="8"/>
        <v>1</v>
      </c>
      <c r="O14" s="20">
        <f t="shared" si="9"/>
        <v>100</v>
      </c>
      <c r="P14" s="21">
        <f t="shared" si="10"/>
        <v>187.5</v>
      </c>
      <c r="Q14" s="12">
        <v>40</v>
      </c>
      <c r="R14" s="48">
        <v>55</v>
      </c>
      <c r="S14" s="32">
        <f t="shared" si="11"/>
        <v>1</v>
      </c>
      <c r="T14" s="20">
        <f t="shared" si="12"/>
        <v>100</v>
      </c>
      <c r="U14" s="21">
        <f t="shared" si="13"/>
        <v>137.5</v>
      </c>
      <c r="V14" s="13">
        <v>40</v>
      </c>
      <c r="W14" s="9"/>
      <c r="X14" s="20">
        <f t="shared" si="14"/>
        <v>0</v>
      </c>
      <c r="Y14" s="21">
        <f t="shared" si="15"/>
        <v>0</v>
      </c>
      <c r="Z14" s="22">
        <f t="shared" si="16"/>
        <v>100</v>
      </c>
      <c r="AA14" s="23">
        <f t="shared" si="17"/>
        <v>105</v>
      </c>
    </row>
    <row r="15" spans="1:31" s="1" customFormat="1" ht="45.75" x14ac:dyDescent="0.3">
      <c r="A15" s="72"/>
      <c r="B15" s="72"/>
      <c r="C15" s="10" t="s">
        <v>22</v>
      </c>
      <c r="D15" s="11" t="s">
        <v>31</v>
      </c>
      <c r="E15" s="15">
        <v>2013</v>
      </c>
      <c r="F15" s="12">
        <v>1</v>
      </c>
      <c r="G15" s="12">
        <v>0</v>
      </c>
      <c r="H15" s="12">
        <v>0</v>
      </c>
      <c r="I15" s="32">
        <f t="shared" si="5"/>
        <v>0</v>
      </c>
      <c r="J15" s="20" t="str">
        <f t="shared" si="6"/>
        <v>NA</v>
      </c>
      <c r="K15" s="21" t="str">
        <f t="shared" si="7"/>
        <v>NA</v>
      </c>
      <c r="L15" s="12">
        <v>1</v>
      </c>
      <c r="M15" s="45">
        <v>1</v>
      </c>
      <c r="N15" s="32">
        <f t="shared" si="8"/>
        <v>1</v>
      </c>
      <c r="O15" s="20">
        <f t="shared" si="9"/>
        <v>100</v>
      </c>
      <c r="P15" s="21">
        <f t="shared" si="10"/>
        <v>100</v>
      </c>
      <c r="Q15" s="12">
        <v>1</v>
      </c>
      <c r="R15" s="48">
        <v>1</v>
      </c>
      <c r="S15" s="32">
        <f t="shared" si="11"/>
        <v>1</v>
      </c>
      <c r="T15" s="20">
        <f t="shared" si="12"/>
        <v>100</v>
      </c>
      <c r="U15" s="21">
        <f t="shared" si="13"/>
        <v>100</v>
      </c>
      <c r="V15" s="12">
        <v>1</v>
      </c>
      <c r="W15" s="9"/>
      <c r="X15" s="20">
        <f t="shared" si="14"/>
        <v>0</v>
      </c>
      <c r="Y15" s="21">
        <f t="shared" si="15"/>
        <v>0</v>
      </c>
      <c r="Z15" s="22">
        <f t="shared" si="16"/>
        <v>100</v>
      </c>
      <c r="AA15" s="24">
        <f>IF(E15="a",(H15+M15+R15+W15)/(G15+L15+Q15+V15)*100,IF(E15=2015,(W15/F15)*100,IF(E15=2014,(R15/F15)*100,IF(E15=2013,(M15/F15)*100,IF(E15=2012,(H15/F15)*100,0)))))</f>
        <v>100</v>
      </c>
    </row>
    <row r="16" spans="1:31" s="1" customFormat="1" ht="59.25" customHeight="1" x14ac:dyDescent="0.3">
      <c r="A16" s="72"/>
      <c r="B16" s="72" t="s">
        <v>14</v>
      </c>
      <c r="C16" s="10" t="s">
        <v>23</v>
      </c>
      <c r="D16" s="11" t="s">
        <v>32</v>
      </c>
      <c r="E16" s="15" t="s">
        <v>36</v>
      </c>
      <c r="F16" s="16">
        <v>1</v>
      </c>
      <c r="G16" s="16">
        <v>1</v>
      </c>
      <c r="H16" s="16">
        <v>1</v>
      </c>
      <c r="I16" s="32">
        <f t="shared" si="5"/>
        <v>1</v>
      </c>
      <c r="J16" s="20">
        <f t="shared" si="6"/>
        <v>100</v>
      </c>
      <c r="K16" s="21">
        <f t="shared" si="7"/>
        <v>100</v>
      </c>
      <c r="L16" s="16">
        <v>1</v>
      </c>
      <c r="M16" s="47">
        <v>1</v>
      </c>
      <c r="N16" s="32">
        <f t="shared" si="8"/>
        <v>1</v>
      </c>
      <c r="O16" s="20">
        <f t="shared" si="9"/>
        <v>100</v>
      </c>
      <c r="P16" s="21">
        <f t="shared" si="10"/>
        <v>100</v>
      </c>
      <c r="Q16" s="16">
        <v>1</v>
      </c>
      <c r="R16" s="47">
        <v>1</v>
      </c>
      <c r="S16" s="32">
        <f t="shared" si="11"/>
        <v>1</v>
      </c>
      <c r="T16" s="20">
        <f t="shared" si="12"/>
        <v>100</v>
      </c>
      <c r="U16" s="21">
        <f t="shared" si="13"/>
        <v>100</v>
      </c>
      <c r="V16" s="16">
        <v>1</v>
      </c>
      <c r="W16" s="9"/>
      <c r="X16" s="20">
        <f t="shared" si="14"/>
        <v>0</v>
      </c>
      <c r="Y16" s="21">
        <f t="shared" si="15"/>
        <v>0</v>
      </c>
      <c r="Z16" s="22">
        <f t="shared" si="16"/>
        <v>75</v>
      </c>
      <c r="AA16" s="24">
        <f>IF(E16="a",(H16+M16+R16+W16)/(G16+L16+Q16+V16)*100,IF(E16=2015,(W16/F16)*100,IF(E16=2014,(R16/F16)*100,IF(E16=2013,(M16/F16)*100,IF(E16=2012,(H16/F16)*100,0)))))</f>
        <v>75</v>
      </c>
    </row>
    <row r="17" spans="1:27" s="1" customFormat="1" ht="51" customHeight="1" x14ac:dyDescent="0.3">
      <c r="A17" s="72"/>
      <c r="B17" s="72"/>
      <c r="C17" s="10" t="s">
        <v>24</v>
      </c>
      <c r="D17" s="11" t="s">
        <v>33</v>
      </c>
      <c r="E17" s="15" t="s">
        <v>36</v>
      </c>
      <c r="F17" s="12">
        <v>12</v>
      </c>
      <c r="G17" s="12">
        <v>3</v>
      </c>
      <c r="H17" s="12">
        <v>6</v>
      </c>
      <c r="I17" s="32">
        <f t="shared" si="5"/>
        <v>1</v>
      </c>
      <c r="J17" s="20">
        <f t="shared" si="6"/>
        <v>100</v>
      </c>
      <c r="K17" s="21">
        <f t="shared" si="7"/>
        <v>200</v>
      </c>
      <c r="L17" s="12">
        <v>3</v>
      </c>
      <c r="M17" s="45">
        <v>5</v>
      </c>
      <c r="N17" s="32">
        <f t="shared" si="8"/>
        <v>1</v>
      </c>
      <c r="O17" s="20">
        <f t="shared" si="9"/>
        <v>100</v>
      </c>
      <c r="P17" s="21">
        <f t="shared" si="10"/>
        <v>166.66666666666669</v>
      </c>
      <c r="Q17" s="12">
        <v>3</v>
      </c>
      <c r="R17" s="48">
        <v>3</v>
      </c>
      <c r="S17" s="32">
        <f t="shared" si="11"/>
        <v>1</v>
      </c>
      <c r="T17" s="20">
        <f t="shared" si="12"/>
        <v>100</v>
      </c>
      <c r="U17" s="21">
        <f t="shared" si="13"/>
        <v>100</v>
      </c>
      <c r="V17" s="13">
        <v>3</v>
      </c>
      <c r="W17" s="9"/>
      <c r="X17" s="20">
        <f t="shared" si="14"/>
        <v>0</v>
      </c>
      <c r="Y17" s="21">
        <f t="shared" si="15"/>
        <v>0</v>
      </c>
      <c r="Z17" s="22">
        <f t="shared" si="16"/>
        <v>100</v>
      </c>
      <c r="AA17" s="23">
        <f t="shared" si="17"/>
        <v>116.66666666666667</v>
      </c>
    </row>
  </sheetData>
  <sheetProtection password="C789" sheet="1" objects="1" scenarios="1"/>
  <mergeCells count="19">
    <mergeCell ref="F1:Z1"/>
    <mergeCell ref="A4:A5"/>
    <mergeCell ref="C4:C5"/>
    <mergeCell ref="F4:F5"/>
    <mergeCell ref="Z4:Z5"/>
    <mergeCell ref="A1:C1"/>
    <mergeCell ref="A3:Z3"/>
    <mergeCell ref="G4:Y4"/>
    <mergeCell ref="G5:K5"/>
    <mergeCell ref="L5:P5"/>
    <mergeCell ref="Q5:U5"/>
    <mergeCell ref="A2:Z2"/>
    <mergeCell ref="D4:D5"/>
    <mergeCell ref="B4:B5"/>
    <mergeCell ref="A7:A17"/>
    <mergeCell ref="B7:B9"/>
    <mergeCell ref="B10:B15"/>
    <mergeCell ref="B16:B17"/>
    <mergeCell ref="V5:Y5"/>
  </mergeCells>
  <conditionalFormatting sqref="J7:K17">
    <cfRule type="containsText" dxfId="271" priority="263" operator="containsText" text="na">
      <formula>NOT(ISERROR(SEARCH("na",J7)))</formula>
    </cfRule>
    <cfRule type="cellIs" dxfId="270" priority="264" operator="greaterThan">
      <formula>89</formula>
    </cfRule>
    <cfRule type="cellIs" dxfId="269" priority="265" operator="between">
      <formula>70</formula>
      <formula>89</formula>
    </cfRule>
    <cfRule type="cellIs" dxfId="268" priority="266" operator="lessThan">
      <formula>70</formula>
    </cfRule>
    <cfRule type="cellIs" dxfId="267" priority="267" operator="lessThan">
      <formula>70</formula>
    </cfRule>
    <cfRule type="cellIs" dxfId="266" priority="268" operator="greaterThan">
      <formula>80</formula>
    </cfRule>
    <cfRule type="cellIs" dxfId="265" priority="269" operator="between">
      <formula>75</formula>
      <formula>75</formula>
    </cfRule>
    <cfRule type="cellIs" dxfId="264" priority="270" operator="between">
      <formula>70</formula>
      <formula>80</formula>
    </cfRule>
    <cfRule type="cellIs" dxfId="263" priority="271" operator="greaterThan">
      <formula>50</formula>
    </cfRule>
    <cfRule type="cellIs" dxfId="262" priority="272" operator="between">
      <formula>70</formula>
      <formula>80</formula>
    </cfRule>
    <cfRule type="cellIs" dxfId="261" priority="273" operator="greaterThan">
      <formula>80</formula>
    </cfRule>
    <cfRule type="cellIs" dxfId="260" priority="274" operator="greaterThan">
      <formula>69</formula>
    </cfRule>
    <cfRule type="cellIs" dxfId="259" priority="275" operator="lessThan">
      <formula>70</formula>
    </cfRule>
  </conditionalFormatting>
  <conditionalFormatting sqref="J7:K17">
    <cfRule type="containsText" dxfId="258" priority="262" operator="containsText" text="na">
      <formula>NOT(ISERROR(SEARCH("na",J7)))</formula>
    </cfRule>
  </conditionalFormatting>
  <conditionalFormatting sqref="J7:K17">
    <cfRule type="containsText" dxfId="257" priority="259" operator="containsText" text="na">
      <formula>NOT(ISERROR(SEARCH("na",J7)))</formula>
    </cfRule>
    <cfRule type="cellIs" dxfId="256" priority="260" operator="greaterThan">
      <formula>89</formula>
    </cfRule>
    <cfRule type="containsText" dxfId="255" priority="261" operator="containsText" text="na">
      <formula>NOT(ISERROR(SEARCH("na",J7)))</formula>
    </cfRule>
  </conditionalFormatting>
  <conditionalFormatting sqref="J7:K17">
    <cfRule type="containsText" dxfId="254" priority="246" operator="containsText" text="na">
      <formula>NOT(ISERROR(SEARCH("na",J7)))</formula>
    </cfRule>
    <cfRule type="cellIs" dxfId="253" priority="247" operator="greaterThan">
      <formula>89</formula>
    </cfRule>
    <cfRule type="cellIs" dxfId="252" priority="248" operator="between">
      <formula>70</formula>
      <formula>89</formula>
    </cfRule>
    <cfRule type="cellIs" dxfId="251" priority="249" operator="lessThan">
      <formula>70</formula>
    </cfRule>
    <cfRule type="cellIs" dxfId="250" priority="250" operator="lessThan">
      <formula>70</formula>
    </cfRule>
    <cfRule type="cellIs" dxfId="249" priority="251" operator="greaterThan">
      <formula>80</formula>
    </cfRule>
    <cfRule type="cellIs" dxfId="248" priority="252" operator="between">
      <formula>75</formula>
      <formula>75</formula>
    </cfRule>
    <cfRule type="cellIs" dxfId="247" priority="253" operator="between">
      <formula>70</formula>
      <formula>80</formula>
    </cfRule>
    <cfRule type="cellIs" dxfId="246" priority="254" operator="greaterThan">
      <formula>50</formula>
    </cfRule>
    <cfRule type="cellIs" dxfId="245" priority="255" operator="between">
      <formula>70</formula>
      <formula>80</formula>
    </cfRule>
    <cfRule type="cellIs" dxfId="244" priority="256" operator="greaterThan">
      <formula>80</formula>
    </cfRule>
    <cfRule type="cellIs" dxfId="243" priority="257" operator="greaterThan">
      <formula>69</formula>
    </cfRule>
    <cfRule type="cellIs" dxfId="242" priority="258" operator="lessThan">
      <formula>70</formula>
    </cfRule>
  </conditionalFormatting>
  <conditionalFormatting sqref="J7:K17">
    <cfRule type="containsText" dxfId="241" priority="245" operator="containsText" text="na">
      <formula>NOT(ISERROR(SEARCH("na",J7)))</formula>
    </cfRule>
  </conditionalFormatting>
  <conditionalFormatting sqref="J7:K17">
    <cfRule type="containsText" dxfId="240" priority="242" operator="containsText" text="na">
      <formula>NOT(ISERROR(SEARCH("na",J7)))</formula>
    </cfRule>
    <cfRule type="cellIs" dxfId="239" priority="243" operator="greaterThan">
      <formula>89</formula>
    </cfRule>
    <cfRule type="containsText" dxfId="238" priority="244" operator="containsText" text="na">
      <formula>NOT(ISERROR(SEARCH("na",J7)))</formula>
    </cfRule>
  </conditionalFormatting>
  <conditionalFormatting sqref="J7:K17">
    <cfRule type="containsText" dxfId="237" priority="229" operator="containsText" text="na">
      <formula>NOT(ISERROR(SEARCH("na",J7)))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J7:K17">
    <cfRule type="containsText" dxfId="224" priority="228" operator="containsText" text="na">
      <formula>NOT(ISERROR(SEARCH("na",J7)))</formula>
    </cfRule>
  </conditionalFormatting>
  <conditionalFormatting sqref="J7:K17">
    <cfRule type="containsText" dxfId="223" priority="225" operator="containsText" text="na">
      <formula>NOT(ISERROR(SEARCH("na",J7)))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NOT(ISERROR(SEARCH("na",J7)))</formula>
    </cfRule>
  </conditionalFormatting>
  <conditionalFormatting sqref="O7:P17">
    <cfRule type="containsText" dxfId="220" priority="212" operator="containsText" text="na">
      <formula>NOT(ISERROR(SEARCH("na",O7)))</formula>
    </cfRule>
    <cfRule type="cellIs" dxfId="219" priority="213" operator="greaterThan">
      <formula>89</formula>
    </cfRule>
    <cfRule type="cellIs" dxfId="218" priority="214" operator="between">
      <formula>70</formula>
      <formula>89</formula>
    </cfRule>
    <cfRule type="cellIs" dxfId="217" priority="215" operator="lessThan">
      <formula>70</formula>
    </cfRule>
    <cfRule type="cellIs" dxfId="216" priority="216" operator="lessThan">
      <formula>70</formula>
    </cfRule>
    <cfRule type="cellIs" dxfId="215" priority="217" operator="greaterThan">
      <formula>80</formula>
    </cfRule>
    <cfRule type="cellIs" dxfId="214" priority="218" operator="between">
      <formula>75</formula>
      <formula>75</formula>
    </cfRule>
    <cfRule type="cellIs" dxfId="213" priority="219" operator="between">
      <formula>70</formula>
      <formula>80</formula>
    </cfRule>
    <cfRule type="cellIs" dxfId="212" priority="220" operator="greaterThan">
      <formula>50</formula>
    </cfRule>
    <cfRule type="cellIs" dxfId="211" priority="221" operator="between">
      <formula>70</formula>
      <formula>80</formula>
    </cfRule>
    <cfRule type="cellIs" dxfId="210" priority="222" operator="greaterThan">
      <formula>80</formula>
    </cfRule>
    <cfRule type="cellIs" dxfId="209" priority="223" operator="greaterThan">
      <formula>69</formula>
    </cfRule>
    <cfRule type="cellIs" dxfId="208" priority="224" operator="lessThan">
      <formula>70</formula>
    </cfRule>
  </conditionalFormatting>
  <conditionalFormatting sqref="O7:P17">
    <cfRule type="containsText" dxfId="207" priority="211" operator="containsText" text="na">
      <formula>NOT(ISERROR(SEARCH("na",O7)))</formula>
    </cfRule>
  </conditionalFormatting>
  <conditionalFormatting sqref="O7:P17">
    <cfRule type="containsText" dxfId="206" priority="208" operator="containsText" text="na">
      <formula>NOT(ISERROR(SEARCH("na",O7)))</formula>
    </cfRule>
    <cfRule type="cellIs" dxfId="205" priority="209" operator="greaterThan">
      <formula>89</formula>
    </cfRule>
    <cfRule type="containsText" dxfId="204" priority="210" operator="containsText" text="na">
      <formula>NOT(ISERROR(SEARCH("na",O7)))</formula>
    </cfRule>
  </conditionalFormatting>
  <conditionalFormatting sqref="O7:P17">
    <cfRule type="containsText" dxfId="203" priority="195" operator="containsText" text="na">
      <formula>NOT(ISERROR(SEARCH("na",O7)))</formula>
    </cfRule>
    <cfRule type="cellIs" dxfId="202" priority="196" operator="greaterThan">
      <formula>89</formula>
    </cfRule>
    <cfRule type="cellIs" dxfId="201" priority="197" operator="between">
      <formula>70</formula>
      <formula>89</formula>
    </cfRule>
    <cfRule type="cellIs" dxfId="200" priority="198" operator="lessThan">
      <formula>70</formula>
    </cfRule>
    <cfRule type="cellIs" dxfId="199" priority="199" operator="lessThan">
      <formula>70</formula>
    </cfRule>
    <cfRule type="cellIs" dxfId="198" priority="200" operator="greaterThan">
      <formula>80</formula>
    </cfRule>
    <cfRule type="cellIs" dxfId="197" priority="201" operator="between">
      <formula>75</formula>
      <formula>75</formula>
    </cfRule>
    <cfRule type="cellIs" dxfId="196" priority="202" operator="between">
      <formula>70</formula>
      <formula>80</formula>
    </cfRule>
    <cfRule type="cellIs" dxfId="195" priority="203" operator="greaterThan">
      <formula>50</formula>
    </cfRule>
    <cfRule type="cellIs" dxfId="194" priority="204" operator="between">
      <formula>70</formula>
      <formula>80</formula>
    </cfRule>
    <cfRule type="cellIs" dxfId="193" priority="205" operator="greaterThan">
      <formula>80</formula>
    </cfRule>
    <cfRule type="cellIs" dxfId="192" priority="206" operator="greaterThan">
      <formula>69</formula>
    </cfRule>
    <cfRule type="cellIs" dxfId="191" priority="207" operator="lessThan">
      <formula>70</formula>
    </cfRule>
  </conditionalFormatting>
  <conditionalFormatting sqref="O7:P17">
    <cfRule type="containsText" dxfId="190" priority="194" operator="containsText" text="na">
      <formula>NOT(ISERROR(SEARCH("na",O7)))</formula>
    </cfRule>
  </conditionalFormatting>
  <conditionalFormatting sqref="O7:P17">
    <cfRule type="containsText" dxfId="189" priority="191" operator="containsText" text="na">
      <formula>NOT(ISERROR(SEARCH("na",O7)))</formula>
    </cfRule>
    <cfRule type="cellIs" dxfId="188" priority="192" operator="greaterThan">
      <formula>89</formula>
    </cfRule>
    <cfRule type="containsText" dxfId="187" priority="193" operator="containsText" text="na">
      <formula>NOT(ISERROR(SEARCH("na",O7)))</formula>
    </cfRule>
  </conditionalFormatting>
  <conditionalFormatting sqref="O7:P17">
    <cfRule type="containsText" dxfId="186" priority="178" operator="containsText" text="na">
      <formula>NOT(ISERROR(SEARCH("na",O7)))</formula>
    </cfRule>
    <cfRule type="cellIs" dxfId="185" priority="179" operator="greaterThan">
      <formula>89</formula>
    </cfRule>
    <cfRule type="cellIs" dxfId="184" priority="180" operator="between">
      <formula>70</formula>
      <formula>89</formula>
    </cfRule>
    <cfRule type="cellIs" dxfId="183" priority="181" operator="lessThan">
      <formula>70</formula>
    </cfRule>
    <cfRule type="cellIs" dxfId="182" priority="182" operator="lessThan">
      <formula>70</formula>
    </cfRule>
    <cfRule type="cellIs" dxfId="181" priority="183" operator="greaterThan">
      <formula>80</formula>
    </cfRule>
    <cfRule type="cellIs" dxfId="180" priority="184" operator="between">
      <formula>75</formula>
      <formula>75</formula>
    </cfRule>
    <cfRule type="cellIs" dxfId="179" priority="185" operator="between">
      <formula>70</formula>
      <formula>80</formula>
    </cfRule>
    <cfRule type="cellIs" dxfId="178" priority="186" operator="greaterThan">
      <formula>50</formula>
    </cfRule>
    <cfRule type="cellIs" dxfId="177" priority="187" operator="between">
      <formula>70</formula>
      <formula>80</formula>
    </cfRule>
    <cfRule type="cellIs" dxfId="176" priority="188" operator="greaterThan">
      <formula>80</formula>
    </cfRule>
    <cfRule type="cellIs" dxfId="175" priority="189" operator="greaterThan">
      <formula>69</formula>
    </cfRule>
    <cfRule type="cellIs" dxfId="174" priority="190" operator="lessThan">
      <formula>70</formula>
    </cfRule>
  </conditionalFormatting>
  <conditionalFormatting sqref="O7:P17">
    <cfRule type="containsText" dxfId="173" priority="177" operator="containsText" text="na">
      <formula>NOT(ISERROR(SEARCH("na",O7)))</formula>
    </cfRule>
  </conditionalFormatting>
  <conditionalFormatting sqref="O7:P17">
    <cfRule type="containsText" dxfId="172" priority="174" operator="containsText" text="na">
      <formula>NOT(ISERROR(SEARCH("na",O7)))</formula>
    </cfRule>
    <cfRule type="cellIs" dxfId="171" priority="175" operator="greaterThan">
      <formula>89</formula>
    </cfRule>
    <cfRule type="containsText" dxfId="170" priority="176" operator="containsText" text="na">
      <formula>NOT(ISERROR(SEARCH("na",O7)))</formula>
    </cfRule>
  </conditionalFormatting>
  <conditionalFormatting sqref="O7:P17">
    <cfRule type="containsText" dxfId="169" priority="161" operator="containsText" text="na">
      <formula>NOT(ISERROR(SEARCH("na",O7)))</formula>
    </cfRule>
    <cfRule type="cellIs" dxfId="168" priority="162" operator="greaterThan">
      <formula>89</formula>
    </cfRule>
    <cfRule type="cellIs" dxfId="167" priority="163" operator="between">
      <formula>70</formula>
      <formula>89</formula>
    </cfRule>
    <cfRule type="cellIs" dxfId="166" priority="164" operator="lessThan">
      <formula>70</formula>
    </cfRule>
    <cfRule type="cellIs" dxfId="165" priority="165" operator="lessThan">
      <formula>70</formula>
    </cfRule>
    <cfRule type="cellIs" dxfId="164" priority="166" operator="greaterThan">
      <formula>80</formula>
    </cfRule>
    <cfRule type="cellIs" dxfId="163" priority="167" operator="between">
      <formula>75</formula>
      <formula>75</formula>
    </cfRule>
    <cfRule type="cellIs" dxfId="162" priority="168" operator="between">
      <formula>70</formula>
      <formula>80</formula>
    </cfRule>
    <cfRule type="cellIs" dxfId="161" priority="169" operator="greaterThan">
      <formula>50</formula>
    </cfRule>
    <cfRule type="cellIs" dxfId="160" priority="170" operator="between">
      <formula>70</formula>
      <formula>80</formula>
    </cfRule>
    <cfRule type="cellIs" dxfId="159" priority="171" operator="greaterThan">
      <formula>80</formula>
    </cfRule>
    <cfRule type="cellIs" dxfId="158" priority="172" operator="greaterThan">
      <formula>69</formula>
    </cfRule>
    <cfRule type="cellIs" dxfId="157" priority="173" operator="lessThan">
      <formula>70</formula>
    </cfRule>
  </conditionalFormatting>
  <conditionalFormatting sqref="O7:P17">
    <cfRule type="containsText" dxfId="156" priority="160" operator="containsText" text="na">
      <formula>NOT(ISERROR(SEARCH("na",O7)))</formula>
    </cfRule>
  </conditionalFormatting>
  <conditionalFormatting sqref="O7:P17">
    <cfRule type="containsText" dxfId="155" priority="157" operator="containsText" text="na">
      <formula>NOT(ISERROR(SEARCH("na",O7)))</formula>
    </cfRule>
    <cfRule type="cellIs" dxfId="154" priority="158" operator="greaterThan">
      <formula>89</formula>
    </cfRule>
    <cfRule type="containsText" dxfId="153" priority="159" operator="containsText" text="na">
      <formula>NOT(ISERROR(SEARCH("na",O7)))</formula>
    </cfRule>
  </conditionalFormatting>
  <conditionalFormatting sqref="T7:U17">
    <cfRule type="containsText" dxfId="152" priority="144" operator="containsText" text="na">
      <formula>NOT(ISERROR(SEARCH("na",T7)))</formula>
    </cfRule>
    <cfRule type="cellIs" dxfId="151" priority="145" operator="greaterThan">
      <formula>89</formula>
    </cfRule>
    <cfRule type="cellIs" dxfId="150" priority="146" operator="between">
      <formula>70</formula>
      <formula>89</formula>
    </cfRule>
    <cfRule type="cellIs" dxfId="149" priority="147" operator="lessThan">
      <formula>70</formula>
    </cfRule>
    <cfRule type="cellIs" dxfId="148" priority="148" operator="lessThan">
      <formula>70</formula>
    </cfRule>
    <cfRule type="cellIs" dxfId="147" priority="149" operator="greaterThan">
      <formula>80</formula>
    </cfRule>
    <cfRule type="cellIs" dxfId="146" priority="150" operator="between">
      <formula>75</formula>
      <formula>75</formula>
    </cfRule>
    <cfRule type="cellIs" dxfId="145" priority="151" operator="between">
      <formula>70</formula>
      <formula>80</formula>
    </cfRule>
    <cfRule type="cellIs" dxfId="144" priority="152" operator="greaterThan">
      <formula>50</formula>
    </cfRule>
    <cfRule type="cellIs" dxfId="143" priority="153" operator="between">
      <formula>70</formula>
      <formula>80</formula>
    </cfRule>
    <cfRule type="cellIs" dxfId="142" priority="154" operator="greaterThan">
      <formula>80</formula>
    </cfRule>
    <cfRule type="cellIs" dxfId="141" priority="155" operator="greaterThan">
      <formula>69</formula>
    </cfRule>
    <cfRule type="cellIs" dxfId="140" priority="156" operator="lessThan">
      <formula>70</formula>
    </cfRule>
  </conditionalFormatting>
  <conditionalFormatting sqref="T7:U17">
    <cfRule type="containsText" dxfId="139" priority="143" operator="containsText" text="na">
      <formula>NOT(ISERROR(SEARCH("na",T7)))</formula>
    </cfRule>
  </conditionalFormatting>
  <conditionalFormatting sqref="T7:U17">
    <cfRule type="containsText" dxfId="138" priority="140" operator="containsText" text="na">
      <formula>NOT(ISERROR(SEARCH("na",T7)))</formula>
    </cfRule>
    <cfRule type="cellIs" dxfId="137" priority="141" operator="greaterThan">
      <formula>89</formula>
    </cfRule>
    <cfRule type="containsText" dxfId="136" priority="142" operator="containsText" text="na">
      <formula>NOT(ISERROR(SEARCH("na",T7)))</formula>
    </cfRule>
  </conditionalFormatting>
  <conditionalFormatting sqref="T7:U17">
    <cfRule type="containsText" dxfId="135" priority="127" operator="containsText" text="na">
      <formula>NOT(ISERROR(SEARCH("na",T7)))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T7:U17">
    <cfRule type="containsText" dxfId="122" priority="126" operator="containsText" text="na">
      <formula>NOT(ISERROR(SEARCH("na",T7)))</formula>
    </cfRule>
  </conditionalFormatting>
  <conditionalFormatting sqref="T7:U17">
    <cfRule type="containsText" dxfId="121" priority="123" operator="containsText" text="na">
      <formula>NOT(ISERROR(SEARCH("na",T7)))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NOT(ISERROR(SEARCH("na",T7)))</formula>
    </cfRule>
  </conditionalFormatting>
  <conditionalFormatting sqref="T7:U17">
    <cfRule type="containsText" dxfId="118" priority="110" operator="containsText" text="na">
      <formula>NOT(ISERROR(SEARCH("na",T7)))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T7:U17">
    <cfRule type="containsText" dxfId="105" priority="109" operator="containsText" text="na">
      <formula>NOT(ISERROR(SEARCH("na",T7)))</formula>
    </cfRule>
  </conditionalFormatting>
  <conditionalFormatting sqref="T7:U17">
    <cfRule type="containsText" dxfId="104" priority="106" operator="containsText" text="na">
      <formula>NOT(ISERROR(SEARCH("na",T7)))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NOT(ISERROR(SEARCH("na",T7)))</formula>
    </cfRule>
  </conditionalFormatting>
  <conditionalFormatting sqref="T7:U17">
    <cfRule type="containsText" dxfId="101" priority="93" operator="containsText" text="na">
      <formula>NOT(ISERROR(SEARCH("na",T7)))</formula>
    </cfRule>
    <cfRule type="cellIs" dxfId="100" priority="94" operator="greaterThan">
      <formula>89</formula>
    </cfRule>
    <cfRule type="cellIs" dxfId="99" priority="95" operator="between">
      <formula>70</formula>
      <formula>89</formula>
    </cfRule>
    <cfRule type="cellIs" dxfId="98" priority="96" operator="lessThan">
      <formula>70</formula>
    </cfRule>
    <cfRule type="cellIs" dxfId="97" priority="97" operator="lessThan">
      <formula>70</formula>
    </cfRule>
    <cfRule type="cellIs" dxfId="96" priority="98" operator="greaterThan">
      <formula>80</formula>
    </cfRule>
    <cfRule type="cellIs" dxfId="95" priority="99" operator="between">
      <formula>75</formula>
      <formula>75</formula>
    </cfRule>
    <cfRule type="cellIs" dxfId="94" priority="100" operator="between">
      <formula>70</formula>
      <formula>80</formula>
    </cfRule>
    <cfRule type="cellIs" dxfId="93" priority="101" operator="greaterThan">
      <formula>50</formula>
    </cfRule>
    <cfRule type="cellIs" dxfId="92" priority="102" operator="between">
      <formula>70</formula>
      <formula>80</formula>
    </cfRule>
    <cfRule type="cellIs" dxfId="91" priority="103" operator="greaterThan">
      <formula>80</formula>
    </cfRule>
    <cfRule type="cellIs" dxfId="90" priority="104" operator="greaterThan">
      <formula>69</formula>
    </cfRule>
    <cfRule type="cellIs" dxfId="89" priority="105" operator="lessThan">
      <formula>70</formula>
    </cfRule>
  </conditionalFormatting>
  <conditionalFormatting sqref="T7:U17">
    <cfRule type="containsText" dxfId="88" priority="92" operator="containsText" text="na">
      <formula>NOT(ISERROR(SEARCH("na",T7)))</formula>
    </cfRule>
  </conditionalFormatting>
  <conditionalFormatting sqref="T7:U17">
    <cfRule type="containsText" dxfId="87" priority="89" operator="containsText" text="na">
      <formula>NOT(ISERROR(SEARCH("na",T7)))</formula>
    </cfRule>
    <cfRule type="cellIs" dxfId="86" priority="90" operator="greaterThan">
      <formula>89</formula>
    </cfRule>
    <cfRule type="containsText" dxfId="85" priority="91" operator="containsText" text="na">
      <formula>NOT(ISERROR(SEARCH("na",T7)))</formula>
    </cfRule>
  </conditionalFormatting>
  <conditionalFormatting sqref="Z7:Z17">
    <cfRule type="iconSet" priority="86">
      <iconSet>
        <cfvo type="percent" val="0"/>
        <cfvo type="num" val="70"/>
        <cfvo type="num" val="90"/>
      </iconSet>
    </cfRule>
    <cfRule type="iconSet" priority="87">
      <iconSet>
        <cfvo type="percent" val="0"/>
        <cfvo type="percent" val="70"/>
        <cfvo type="percent" val="90"/>
      </iconSet>
    </cfRule>
    <cfRule type="iconSet" priority="88">
      <iconSet iconSet="3TrafficLights2">
        <cfvo type="percent" val="0"/>
        <cfvo type="percent" val="33"/>
        <cfvo type="percent" val="67"/>
      </iconSet>
    </cfRule>
  </conditionalFormatting>
  <conditionalFormatting sqref="X7:Y17">
    <cfRule type="containsText" dxfId="84" priority="73" operator="containsText" text="na">
      <formula>NOT(ISERROR(SEARCH("na",X7)))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X7:Y17">
    <cfRule type="containsText" dxfId="71" priority="72" operator="containsText" text="na">
      <formula>NOT(ISERROR(SEARCH("na",X7)))</formula>
    </cfRule>
  </conditionalFormatting>
  <conditionalFormatting sqref="X7:Y17">
    <cfRule type="containsText" dxfId="70" priority="69" operator="containsText" text="na">
      <formula>NOT(ISERROR(SEARCH("na",X7)))</formula>
    </cfRule>
    <cfRule type="cellIs" dxfId="69" priority="70" operator="greaterThan">
      <formula>89</formula>
    </cfRule>
    <cfRule type="containsText" dxfId="68" priority="71" operator="containsText" text="na">
      <formula>NOT(ISERROR(SEARCH("na",X7)))</formula>
    </cfRule>
  </conditionalFormatting>
  <conditionalFormatting sqref="X7:Y17">
    <cfRule type="containsText" dxfId="67" priority="56" operator="containsText" text="na">
      <formula>NOT(ISERROR(SEARCH("na",X7)))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X7:Y17">
    <cfRule type="containsText" dxfId="54" priority="55" operator="containsText" text="na">
      <formula>NOT(ISERROR(SEARCH("na",X7)))</formula>
    </cfRule>
  </conditionalFormatting>
  <conditionalFormatting sqref="X7:Y17">
    <cfRule type="containsText" dxfId="53" priority="52" operator="containsText" text="na">
      <formula>NOT(ISERROR(SEARCH("na",X7)))</formula>
    </cfRule>
    <cfRule type="cellIs" dxfId="52" priority="53" operator="greaterThan">
      <formula>89</formula>
    </cfRule>
    <cfRule type="containsText" dxfId="51" priority="54" operator="containsText" text="na">
      <formula>NOT(ISERROR(SEARCH("na",X7)))</formula>
    </cfRule>
  </conditionalFormatting>
  <conditionalFormatting sqref="X7:Y17">
    <cfRule type="containsText" dxfId="50" priority="39" operator="containsText" text="na">
      <formula>NOT(ISERROR(SEARCH("na",X7)))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X7:Y17">
    <cfRule type="containsText" dxfId="37" priority="38" operator="containsText" text="na">
      <formula>NOT(ISERROR(SEARCH("na",X7)))</formula>
    </cfRule>
  </conditionalFormatting>
  <conditionalFormatting sqref="X7:Y17">
    <cfRule type="containsText" dxfId="36" priority="35" operator="containsText" text="na">
      <formula>NOT(ISERROR(SEARCH("na",X7)))</formula>
    </cfRule>
    <cfRule type="cellIs" dxfId="35" priority="36" operator="greaterThan">
      <formula>89</formula>
    </cfRule>
    <cfRule type="containsText" dxfId="34" priority="37" operator="containsText" text="na">
      <formula>NOT(ISERROR(SEARCH("na",X7)))</formula>
    </cfRule>
  </conditionalFormatting>
  <conditionalFormatting sqref="X7:Y17">
    <cfRule type="containsText" dxfId="33" priority="22" operator="containsText" text="na">
      <formula>NOT(ISERROR(SEARCH("na",X7)))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X7:Y17">
    <cfRule type="containsText" dxfId="20" priority="21" operator="containsText" text="na">
      <formula>NOT(ISERROR(SEARCH("na",X7)))</formula>
    </cfRule>
  </conditionalFormatting>
  <conditionalFormatting sqref="X7:Y17">
    <cfRule type="containsText" dxfId="19" priority="18" operator="containsText" text="na">
      <formula>NOT(ISERROR(SEARCH("na",X7)))</formula>
    </cfRule>
    <cfRule type="cellIs" dxfId="18" priority="19" operator="greaterThan">
      <formula>89</formula>
    </cfRule>
    <cfRule type="containsText" dxfId="17" priority="20" operator="containsText" text="na">
      <formula>NOT(ISERROR(SEARCH("na",X7)))</formula>
    </cfRule>
  </conditionalFormatting>
  <conditionalFormatting sqref="X7:Y17">
    <cfRule type="containsText" dxfId="16" priority="5" operator="containsText" text="na">
      <formula>NOT(ISERROR(SEARCH("na",X7)))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X7:Y17">
    <cfRule type="containsText" dxfId="3" priority="4" operator="containsText" text="na">
      <formula>NOT(ISERROR(SEARCH("na",X7)))</formula>
    </cfRule>
  </conditionalFormatting>
  <conditionalFormatting sqref="X7:Y17">
    <cfRule type="containsText" dxfId="2" priority="1" operator="containsText" text="na">
      <formula>NOT(ISERROR(SEARCH("na",X7)))</formula>
    </cfRule>
    <cfRule type="cellIs" dxfId="1" priority="2" operator="greaterThan">
      <formula>89</formula>
    </cfRule>
    <cfRule type="containsText" dxfId="0" priority="3" operator="containsText" text="na">
      <formula>NOT(ISERROR(SEARCH("na",X7)))</formula>
    </cfRule>
  </conditionalFormatting>
  <pageMargins left="0.31496062992125984" right="0.31496062992125984" top="0.35433070866141736" bottom="0.35433070866141736" header="0.31496062992125984" footer="0.31496062992125984"/>
  <pageSetup paperSize="14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" sqref="E2:G5"/>
    </sheetView>
  </sheetViews>
  <sheetFormatPr baseColWidth="10" defaultRowHeight="15" x14ac:dyDescent="0.25"/>
  <cols>
    <col min="1" max="1" width="21" bestFit="1" customWidth="1"/>
    <col min="5" max="5" width="45.28515625" customWidth="1"/>
  </cols>
  <sheetData>
    <row r="1" spans="1:8" ht="15.75" thickBot="1" x14ac:dyDescent="0.3"/>
    <row r="2" spans="1:8" ht="15" customHeight="1" x14ac:dyDescent="0.25">
      <c r="A2" s="94" t="s">
        <v>39</v>
      </c>
      <c r="B2" s="95"/>
      <c r="C2" s="33"/>
      <c r="D2" s="39"/>
      <c r="F2" s="52" t="s">
        <v>43</v>
      </c>
      <c r="G2" s="53">
        <v>2014</v>
      </c>
      <c r="H2" s="40"/>
    </row>
    <row r="3" spans="1:8" x14ac:dyDescent="0.25">
      <c r="A3" s="34" t="s">
        <v>37</v>
      </c>
      <c r="B3" s="35">
        <f>SUM('Avance fisico PDD'!Z7:Z17)/100</f>
        <v>7.6</v>
      </c>
      <c r="C3" s="92">
        <f>17-6</f>
        <v>11</v>
      </c>
      <c r="D3" s="41"/>
      <c r="E3" s="54" t="str">
        <f>+'Avance fisico PDD'!AC9</f>
        <v xml:space="preserve"> Promoción Turística de la Reserva de Biosfera Seaflower</v>
      </c>
      <c r="F3" s="55">
        <f>+'Avance fisico PDD'!AD9</f>
        <v>87.5</v>
      </c>
      <c r="G3" s="55">
        <f>+'Avance fisico PDD'!AE9</f>
        <v>100</v>
      </c>
      <c r="H3" s="41"/>
    </row>
    <row r="4" spans="1:8" ht="15.75" thickBot="1" x14ac:dyDescent="0.3">
      <c r="A4" s="36" t="s">
        <v>38</v>
      </c>
      <c r="B4" s="37">
        <f>+C3-B3</f>
        <v>3.4000000000000004</v>
      </c>
      <c r="C4" s="93"/>
      <c r="D4" s="41"/>
      <c r="E4" s="54" t="str">
        <f>+'Avance fisico PDD'!AC8</f>
        <v>Fortalecimiento del Sector Turístico</v>
      </c>
      <c r="F4" s="55">
        <f>+'Avance fisico PDD'!AD8</f>
        <v>70.833333333333329</v>
      </c>
      <c r="G4" s="55">
        <f>+'Avance fisico PDD'!AE8</f>
        <v>93.84615384615384</v>
      </c>
      <c r="H4" s="41"/>
    </row>
    <row r="5" spans="1:8" ht="15.75" thickBot="1" x14ac:dyDescent="0.3">
      <c r="E5" s="56" t="str">
        <f>+'Avance fisico PDD'!AC7</f>
        <v>Mejora de las Infraestructuras y Servicios Públicos</v>
      </c>
      <c r="F5" s="55">
        <f>+'Avance fisico PDD'!AD7</f>
        <v>53.333333333333336</v>
      </c>
      <c r="G5" s="55">
        <f>+'Avance fisico PDD'!AE7</f>
        <v>0</v>
      </c>
    </row>
    <row r="6" spans="1:8" ht="15" customHeight="1" x14ac:dyDescent="0.25">
      <c r="A6" s="90" t="s">
        <v>40</v>
      </c>
      <c r="B6" s="91"/>
      <c r="C6" s="38"/>
      <c r="E6" s="59"/>
      <c r="F6" s="60"/>
      <c r="G6" s="60"/>
    </row>
    <row r="7" spans="1:8" x14ac:dyDescent="0.25">
      <c r="A7" s="34" t="s">
        <v>37</v>
      </c>
      <c r="B7" s="35">
        <f>SUM('Avance fisico PDD'!J7:J17)/100</f>
        <v>4.8605769230769234</v>
      </c>
      <c r="C7" s="92">
        <f>SUM('Avance fisico PDD'!I7:I17)</f>
        <v>8</v>
      </c>
      <c r="E7" s="57"/>
      <c r="F7" s="58"/>
      <c r="G7" s="58"/>
    </row>
    <row r="8" spans="1:8" ht="15.75" thickBot="1" x14ac:dyDescent="0.3">
      <c r="A8" s="36" t="s">
        <v>38</v>
      </c>
      <c r="B8" s="37">
        <f>+C7-B7</f>
        <v>3.1394230769230766</v>
      </c>
      <c r="C8" s="93"/>
      <c r="E8" s="57"/>
      <c r="F8" s="58"/>
      <c r="G8" s="58"/>
    </row>
    <row r="9" spans="1:8" ht="15.75" thickBot="1" x14ac:dyDescent="0.3">
      <c r="E9" s="57"/>
      <c r="F9" s="58"/>
      <c r="G9" s="58"/>
    </row>
    <row r="10" spans="1:8" ht="15" customHeight="1" x14ac:dyDescent="0.25">
      <c r="A10" s="90" t="s">
        <v>41</v>
      </c>
      <c r="B10" s="91"/>
      <c r="C10" s="38"/>
    </row>
    <row r="11" spans="1:8" x14ac:dyDescent="0.25">
      <c r="A11" s="34" t="s">
        <v>37</v>
      </c>
      <c r="B11" s="35">
        <f>SUM('Avance fisico PDD'!O7:O17)/100</f>
        <v>7.1944444444444446</v>
      </c>
      <c r="C11" s="92">
        <f>SUM('Avance fisico PDD'!N7:N17)</f>
        <v>10</v>
      </c>
    </row>
    <row r="12" spans="1:8" ht="15.75" thickBot="1" x14ac:dyDescent="0.3">
      <c r="A12" s="36" t="s">
        <v>38</v>
      </c>
      <c r="B12" s="37">
        <f>+C11-B11</f>
        <v>2.8055555555555554</v>
      </c>
      <c r="C12" s="93"/>
    </row>
    <row r="13" spans="1:8" ht="15.75" thickBot="1" x14ac:dyDescent="0.3"/>
    <row r="14" spans="1:8" x14ac:dyDescent="0.25">
      <c r="A14" s="90" t="s">
        <v>42</v>
      </c>
      <c r="B14" s="91"/>
      <c r="C14" s="38"/>
    </row>
    <row r="15" spans="1:8" x14ac:dyDescent="0.25">
      <c r="A15" s="34" t="s">
        <v>37</v>
      </c>
      <c r="B15" s="35">
        <f>SUM('Avance fisico PDD'!T7:T17)/100</f>
        <v>6.6923076923076925</v>
      </c>
      <c r="C15" s="92">
        <f>SUM('Avance fisico PDD'!S7:S17)</f>
        <v>9</v>
      </c>
    </row>
    <row r="16" spans="1:8" ht="15.75" thickBot="1" x14ac:dyDescent="0.3">
      <c r="A16" s="36" t="s">
        <v>38</v>
      </c>
      <c r="B16" s="37">
        <f>+C15-B15</f>
        <v>2.3076923076923075</v>
      </c>
      <c r="C16" s="93"/>
    </row>
  </sheetData>
  <sortState ref="E3:G5">
    <sortCondition descending="1" ref="F3:F5"/>
  </sortState>
  <mergeCells count="8">
    <mergeCell ref="A14:B14"/>
    <mergeCell ref="C15:C16"/>
    <mergeCell ref="A10:B10"/>
    <mergeCell ref="C11:C12"/>
    <mergeCell ref="A2:B2"/>
    <mergeCell ref="C3:C4"/>
    <mergeCell ref="A6:B6"/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topLeftCell="A10" zoomScale="105" zoomScaleNormal="105" workbookViewId="0">
      <selection activeCell="O27" sqref="O27"/>
    </sheetView>
  </sheetViews>
  <sheetFormatPr baseColWidth="10" defaultRowHeight="15" x14ac:dyDescent="0.25"/>
  <cols>
    <col min="1" max="16384" width="11.42578125" style="42"/>
  </cols>
  <sheetData/>
  <sheetProtection password="C789" sheet="1" objects="1" scenarios="1"/>
  <pageMargins left="0.7" right="0.7" top="0.75" bottom="0.75" header="0.3" footer="0.3"/>
  <pageSetup paperSize="14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A5" sqref="A5:G5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61"/>
      <c r="B1" s="62"/>
      <c r="C1" s="62"/>
      <c r="D1" s="62"/>
      <c r="E1" s="62"/>
      <c r="F1" s="62"/>
      <c r="G1" s="63"/>
      <c r="H1" s="113" t="s">
        <v>44</v>
      </c>
      <c r="I1" s="114"/>
      <c r="J1" s="114"/>
      <c r="K1" s="114"/>
      <c r="L1" s="114"/>
      <c r="M1" s="114"/>
      <c r="N1" s="115"/>
    </row>
    <row r="2" spans="1:14" x14ac:dyDescent="0.25">
      <c r="A2" s="116" t="s">
        <v>45</v>
      </c>
      <c r="B2" s="117"/>
      <c r="C2" s="117"/>
      <c r="D2" s="117" t="s">
        <v>53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x14ac:dyDescent="0.25">
      <c r="A3" s="119" t="s">
        <v>46</v>
      </c>
      <c r="B3" s="120"/>
      <c r="C3" s="120"/>
      <c r="D3" s="120" t="s">
        <v>54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x14ac:dyDescent="0.25">
      <c r="A4" s="119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x14ac:dyDescent="0.25">
      <c r="A5" s="110" t="s">
        <v>48</v>
      </c>
      <c r="B5" s="111"/>
      <c r="C5" s="111"/>
      <c r="D5" s="111"/>
      <c r="E5" s="111"/>
      <c r="F5" s="111"/>
      <c r="G5" s="111"/>
      <c r="H5" s="110" t="s">
        <v>49</v>
      </c>
      <c r="I5" s="111"/>
      <c r="J5" s="111"/>
      <c r="K5" s="111"/>
      <c r="L5" s="111"/>
      <c r="M5" s="111"/>
      <c r="N5" s="112"/>
    </row>
    <row r="6" spans="1:14" x14ac:dyDescent="0.25">
      <c r="A6" s="100"/>
      <c r="B6" s="101"/>
      <c r="C6" s="101"/>
      <c r="D6" s="101"/>
      <c r="E6" s="101"/>
      <c r="F6" s="101"/>
      <c r="G6" s="102"/>
      <c r="H6" s="109"/>
      <c r="I6" s="101"/>
      <c r="J6" s="101"/>
      <c r="K6" s="101"/>
      <c r="L6" s="101"/>
      <c r="M6" s="101"/>
      <c r="N6" s="125"/>
    </row>
    <row r="7" spans="1:14" x14ac:dyDescent="0.25">
      <c r="A7" s="103"/>
      <c r="B7" s="104"/>
      <c r="C7" s="104"/>
      <c r="D7" s="104"/>
      <c r="E7" s="104"/>
      <c r="F7" s="104"/>
      <c r="G7" s="105"/>
      <c r="H7" s="126"/>
      <c r="I7" s="104"/>
      <c r="J7" s="104"/>
      <c r="K7" s="104"/>
      <c r="L7" s="104"/>
      <c r="M7" s="104"/>
      <c r="N7" s="127"/>
    </row>
    <row r="8" spans="1:14" x14ac:dyDescent="0.25">
      <c r="A8" s="103"/>
      <c r="B8" s="104"/>
      <c r="C8" s="104"/>
      <c r="D8" s="104"/>
      <c r="E8" s="104"/>
      <c r="F8" s="104"/>
      <c r="G8" s="105"/>
      <c r="H8" s="126"/>
      <c r="I8" s="104"/>
      <c r="J8" s="104"/>
      <c r="K8" s="104"/>
      <c r="L8" s="104"/>
      <c r="M8" s="104"/>
      <c r="N8" s="127"/>
    </row>
    <row r="9" spans="1:14" x14ac:dyDescent="0.25">
      <c r="A9" s="103"/>
      <c r="B9" s="104"/>
      <c r="C9" s="104"/>
      <c r="D9" s="104"/>
      <c r="E9" s="104"/>
      <c r="F9" s="104"/>
      <c r="G9" s="105"/>
      <c r="H9" s="126"/>
      <c r="I9" s="104"/>
      <c r="J9" s="104"/>
      <c r="K9" s="104"/>
      <c r="L9" s="104"/>
      <c r="M9" s="104"/>
      <c r="N9" s="127"/>
    </row>
    <row r="10" spans="1:14" x14ac:dyDescent="0.25">
      <c r="A10" s="103"/>
      <c r="B10" s="104"/>
      <c r="C10" s="104"/>
      <c r="D10" s="104"/>
      <c r="E10" s="104"/>
      <c r="F10" s="104"/>
      <c r="G10" s="105"/>
      <c r="H10" s="126"/>
      <c r="I10" s="104"/>
      <c r="J10" s="104"/>
      <c r="K10" s="104"/>
      <c r="L10" s="104"/>
      <c r="M10" s="104"/>
      <c r="N10" s="127"/>
    </row>
    <row r="11" spans="1:14" x14ac:dyDescent="0.25">
      <c r="A11" s="103"/>
      <c r="B11" s="104"/>
      <c r="C11" s="104"/>
      <c r="D11" s="104"/>
      <c r="E11" s="104"/>
      <c r="F11" s="104"/>
      <c r="G11" s="105"/>
      <c r="H11" s="126"/>
      <c r="I11" s="104"/>
      <c r="J11" s="104"/>
      <c r="K11" s="104"/>
      <c r="L11" s="104"/>
      <c r="M11" s="104"/>
      <c r="N11" s="127"/>
    </row>
    <row r="12" spans="1:14" x14ac:dyDescent="0.25">
      <c r="A12" s="103"/>
      <c r="B12" s="104"/>
      <c r="C12" s="104"/>
      <c r="D12" s="104"/>
      <c r="E12" s="104"/>
      <c r="F12" s="104"/>
      <c r="G12" s="105"/>
      <c r="H12" s="126"/>
      <c r="I12" s="104"/>
      <c r="J12" s="104"/>
      <c r="K12" s="104"/>
      <c r="L12" s="104"/>
      <c r="M12" s="104"/>
      <c r="N12" s="127"/>
    </row>
    <row r="13" spans="1:14" x14ac:dyDescent="0.25">
      <c r="A13" s="103"/>
      <c r="B13" s="104"/>
      <c r="C13" s="104"/>
      <c r="D13" s="104"/>
      <c r="E13" s="104"/>
      <c r="F13" s="104"/>
      <c r="G13" s="105"/>
      <c r="H13" s="126"/>
      <c r="I13" s="104"/>
      <c r="J13" s="104"/>
      <c r="K13" s="104"/>
      <c r="L13" s="104"/>
      <c r="M13" s="104"/>
      <c r="N13" s="127"/>
    </row>
    <row r="14" spans="1:14" x14ac:dyDescent="0.25">
      <c r="A14" s="103"/>
      <c r="B14" s="104"/>
      <c r="C14" s="104"/>
      <c r="D14" s="104"/>
      <c r="E14" s="104"/>
      <c r="F14" s="104"/>
      <c r="G14" s="105"/>
      <c r="H14" s="126"/>
      <c r="I14" s="104"/>
      <c r="J14" s="104"/>
      <c r="K14" s="104"/>
      <c r="L14" s="104"/>
      <c r="M14" s="104"/>
      <c r="N14" s="127"/>
    </row>
    <row r="15" spans="1:14" x14ac:dyDescent="0.25">
      <c r="A15" s="103"/>
      <c r="B15" s="104"/>
      <c r="C15" s="104"/>
      <c r="D15" s="104"/>
      <c r="E15" s="104"/>
      <c r="F15" s="104"/>
      <c r="G15" s="105"/>
      <c r="H15" s="126"/>
      <c r="I15" s="104"/>
      <c r="J15" s="104"/>
      <c r="K15" s="104"/>
      <c r="L15" s="104"/>
      <c r="M15" s="104"/>
      <c r="N15" s="127"/>
    </row>
    <row r="16" spans="1:14" x14ac:dyDescent="0.25">
      <c r="A16" s="103"/>
      <c r="B16" s="104"/>
      <c r="C16" s="104"/>
      <c r="D16" s="104"/>
      <c r="E16" s="104"/>
      <c r="F16" s="104"/>
      <c r="G16" s="105"/>
      <c r="H16" s="126"/>
      <c r="I16" s="104"/>
      <c r="J16" s="104"/>
      <c r="K16" s="104"/>
      <c r="L16" s="104"/>
      <c r="M16" s="104"/>
      <c r="N16" s="127"/>
    </row>
    <row r="17" spans="1:14" x14ac:dyDescent="0.25">
      <c r="A17" s="103"/>
      <c r="B17" s="104"/>
      <c r="C17" s="104"/>
      <c r="D17" s="104"/>
      <c r="E17" s="104"/>
      <c r="F17" s="104"/>
      <c r="G17" s="105"/>
      <c r="H17" s="126"/>
      <c r="I17" s="104"/>
      <c r="J17" s="104"/>
      <c r="K17" s="104"/>
      <c r="L17" s="104"/>
      <c r="M17" s="104"/>
      <c r="N17" s="127"/>
    </row>
    <row r="18" spans="1:14" x14ac:dyDescent="0.25">
      <c r="A18" s="103"/>
      <c r="B18" s="104"/>
      <c r="C18" s="104"/>
      <c r="D18" s="104"/>
      <c r="E18" s="104"/>
      <c r="F18" s="104"/>
      <c r="G18" s="105"/>
      <c r="H18" s="126"/>
      <c r="I18" s="104"/>
      <c r="J18" s="104"/>
      <c r="K18" s="104"/>
      <c r="L18" s="104"/>
      <c r="M18" s="104"/>
      <c r="N18" s="127"/>
    </row>
    <row r="19" spans="1:14" x14ac:dyDescent="0.25">
      <c r="A19" s="103"/>
      <c r="B19" s="104"/>
      <c r="C19" s="104"/>
      <c r="D19" s="104"/>
      <c r="E19" s="104"/>
      <c r="F19" s="104"/>
      <c r="G19" s="105"/>
      <c r="H19" s="126"/>
      <c r="I19" s="104"/>
      <c r="J19" s="104"/>
      <c r="K19" s="104"/>
      <c r="L19" s="104"/>
      <c r="M19" s="104"/>
      <c r="N19" s="127"/>
    </row>
    <row r="20" spans="1:14" x14ac:dyDescent="0.25">
      <c r="A20" s="103"/>
      <c r="B20" s="104"/>
      <c r="C20" s="104"/>
      <c r="D20" s="104"/>
      <c r="E20" s="104"/>
      <c r="F20" s="104"/>
      <c r="G20" s="105"/>
      <c r="H20" s="126"/>
      <c r="I20" s="104"/>
      <c r="J20" s="104"/>
      <c r="K20" s="104"/>
      <c r="L20" s="104"/>
      <c r="M20" s="104"/>
      <c r="N20" s="127"/>
    </row>
    <row r="21" spans="1:14" x14ac:dyDescent="0.25">
      <c r="A21" s="103"/>
      <c r="B21" s="104"/>
      <c r="C21" s="104"/>
      <c r="D21" s="104"/>
      <c r="E21" s="104"/>
      <c r="F21" s="104"/>
      <c r="G21" s="105"/>
      <c r="H21" s="126"/>
      <c r="I21" s="104"/>
      <c r="J21" s="104"/>
      <c r="K21" s="104"/>
      <c r="L21" s="104"/>
      <c r="M21" s="104"/>
      <c r="N21" s="127"/>
    </row>
    <row r="22" spans="1:14" x14ac:dyDescent="0.25">
      <c r="A22" s="103"/>
      <c r="B22" s="104"/>
      <c r="C22" s="104"/>
      <c r="D22" s="104"/>
      <c r="E22" s="104"/>
      <c r="F22" s="104"/>
      <c r="G22" s="105"/>
      <c r="H22" s="126"/>
      <c r="I22" s="104"/>
      <c r="J22" s="104"/>
      <c r="K22" s="104"/>
      <c r="L22" s="104"/>
      <c r="M22" s="104"/>
      <c r="N22" s="127"/>
    </row>
    <row r="23" spans="1:14" x14ac:dyDescent="0.25">
      <c r="A23" s="103"/>
      <c r="B23" s="104"/>
      <c r="C23" s="104"/>
      <c r="D23" s="104"/>
      <c r="E23" s="104"/>
      <c r="F23" s="104"/>
      <c r="G23" s="105"/>
      <c r="H23" s="126"/>
      <c r="I23" s="104"/>
      <c r="J23" s="104"/>
      <c r="K23" s="104"/>
      <c r="L23" s="104"/>
      <c r="M23" s="104"/>
      <c r="N23" s="127"/>
    </row>
    <row r="24" spans="1:14" x14ac:dyDescent="0.25">
      <c r="A24" s="103"/>
      <c r="B24" s="104"/>
      <c r="C24" s="104"/>
      <c r="D24" s="104"/>
      <c r="E24" s="104"/>
      <c r="F24" s="104"/>
      <c r="G24" s="105"/>
      <c r="H24" s="126"/>
      <c r="I24" s="104"/>
      <c r="J24" s="104"/>
      <c r="K24" s="104"/>
      <c r="L24" s="104"/>
      <c r="M24" s="104"/>
      <c r="N24" s="127"/>
    </row>
    <row r="25" spans="1:14" x14ac:dyDescent="0.25">
      <c r="A25" s="122"/>
      <c r="B25" s="123"/>
      <c r="C25" s="123"/>
      <c r="D25" s="123"/>
      <c r="E25" s="123"/>
      <c r="F25" s="123"/>
      <c r="G25" s="124"/>
      <c r="H25" s="128"/>
      <c r="I25" s="123"/>
      <c r="J25" s="123"/>
      <c r="K25" s="123"/>
      <c r="L25" s="123"/>
      <c r="M25" s="123"/>
      <c r="N25" s="129"/>
    </row>
    <row r="26" spans="1:14" x14ac:dyDescent="0.25">
      <c r="A26" s="119" t="s">
        <v>50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1"/>
    </row>
    <row r="27" spans="1:14" x14ac:dyDescent="0.25">
      <c r="A27" s="110" t="s">
        <v>52</v>
      </c>
      <c r="B27" s="111"/>
      <c r="C27" s="111"/>
      <c r="D27" s="111"/>
      <c r="E27" s="111"/>
      <c r="F27" s="111"/>
      <c r="G27" s="111"/>
      <c r="H27" s="111" t="s">
        <v>51</v>
      </c>
      <c r="I27" s="111"/>
      <c r="J27" s="111"/>
      <c r="K27" s="111"/>
      <c r="L27" s="111"/>
      <c r="M27" s="111"/>
      <c r="N27" s="112"/>
    </row>
    <row r="28" spans="1:14" ht="15" customHeight="1" x14ac:dyDescent="0.25">
      <c r="A28" s="100"/>
      <c r="B28" s="101"/>
      <c r="C28" s="101"/>
      <c r="D28" s="101"/>
      <c r="E28" s="101"/>
      <c r="F28" s="101"/>
      <c r="G28" s="102"/>
      <c r="H28" s="109"/>
      <c r="I28" s="101"/>
      <c r="J28" s="101"/>
      <c r="K28" s="101"/>
      <c r="L28" s="101"/>
      <c r="M28" s="64" t="s">
        <v>43</v>
      </c>
      <c r="N28" s="65">
        <v>2014</v>
      </c>
    </row>
    <row r="29" spans="1:14" ht="16.5" x14ac:dyDescent="0.25">
      <c r="A29" s="103"/>
      <c r="B29" s="104"/>
      <c r="C29" s="104"/>
      <c r="D29" s="104"/>
      <c r="E29" s="104"/>
      <c r="F29" s="104"/>
      <c r="G29" s="105"/>
      <c r="H29" s="96" t="str">
        <f>+Hoja1!E3</f>
        <v xml:space="preserve"> Promoción Turística de la Reserva de Biosfera Seaflower</v>
      </c>
      <c r="I29" s="97"/>
      <c r="J29" s="97"/>
      <c r="K29" s="97"/>
      <c r="L29" s="97"/>
      <c r="M29" s="66">
        <f>+Hoja1!F3</f>
        <v>87.5</v>
      </c>
      <c r="N29" s="67">
        <f>+Hoja1!G3</f>
        <v>100</v>
      </c>
    </row>
    <row r="30" spans="1:14" ht="16.5" x14ac:dyDescent="0.25">
      <c r="A30" s="103"/>
      <c r="B30" s="104"/>
      <c r="C30" s="104"/>
      <c r="D30" s="104"/>
      <c r="E30" s="104"/>
      <c r="F30" s="104"/>
      <c r="G30" s="105"/>
      <c r="H30" s="96" t="str">
        <f>+Hoja1!E4</f>
        <v>Fortalecimiento del Sector Turístico</v>
      </c>
      <c r="I30" s="97"/>
      <c r="J30" s="97"/>
      <c r="K30" s="97"/>
      <c r="L30" s="97"/>
      <c r="M30" s="66">
        <f>+Hoja1!F4</f>
        <v>70.833333333333329</v>
      </c>
      <c r="N30" s="67">
        <f>+Hoja1!G4</f>
        <v>93.84615384615384</v>
      </c>
    </row>
    <row r="31" spans="1:14" ht="16.5" x14ac:dyDescent="0.25">
      <c r="A31" s="103"/>
      <c r="B31" s="104"/>
      <c r="C31" s="104"/>
      <c r="D31" s="104"/>
      <c r="E31" s="104"/>
      <c r="F31" s="104"/>
      <c r="G31" s="105"/>
      <c r="H31" s="96" t="str">
        <f>+Hoja1!E5</f>
        <v>Mejora de las Infraestructuras y Servicios Públicos</v>
      </c>
      <c r="I31" s="97"/>
      <c r="J31" s="97"/>
      <c r="K31" s="97"/>
      <c r="L31" s="97"/>
      <c r="M31" s="66">
        <f>+Hoja1!F5</f>
        <v>53.333333333333336</v>
      </c>
      <c r="N31" s="67">
        <f>+Hoja1!G5</f>
        <v>0</v>
      </c>
    </row>
    <row r="32" spans="1:14" ht="16.5" x14ac:dyDescent="0.25">
      <c r="A32" s="103"/>
      <c r="B32" s="104"/>
      <c r="C32" s="104"/>
      <c r="D32" s="104"/>
      <c r="E32" s="104"/>
      <c r="F32" s="104"/>
      <c r="G32" s="105"/>
      <c r="H32" s="96"/>
      <c r="I32" s="97"/>
      <c r="J32" s="97"/>
      <c r="K32" s="97"/>
      <c r="L32" s="97"/>
      <c r="M32" s="66"/>
      <c r="N32" s="67"/>
    </row>
    <row r="33" spans="1:14" ht="16.5" x14ac:dyDescent="0.25">
      <c r="A33" s="103"/>
      <c r="B33" s="104"/>
      <c r="C33" s="104"/>
      <c r="D33" s="104"/>
      <c r="E33" s="104"/>
      <c r="F33" s="104"/>
      <c r="G33" s="105"/>
      <c r="H33" s="96"/>
      <c r="I33" s="97"/>
      <c r="J33" s="97"/>
      <c r="K33" s="97"/>
      <c r="L33" s="97"/>
      <c r="M33" s="66"/>
      <c r="N33" s="67"/>
    </row>
    <row r="34" spans="1:14" ht="16.5" x14ac:dyDescent="0.25">
      <c r="A34" s="103"/>
      <c r="B34" s="104"/>
      <c r="C34" s="104"/>
      <c r="D34" s="104"/>
      <c r="E34" s="104"/>
      <c r="F34" s="104"/>
      <c r="G34" s="105"/>
      <c r="H34" s="96"/>
      <c r="I34" s="97"/>
      <c r="J34" s="97"/>
      <c r="K34" s="97"/>
      <c r="L34" s="97"/>
      <c r="M34" s="66"/>
      <c r="N34" s="67"/>
    </row>
    <row r="35" spans="1:14" ht="16.5" x14ac:dyDescent="0.25">
      <c r="A35" s="103"/>
      <c r="B35" s="104"/>
      <c r="C35" s="104"/>
      <c r="D35" s="104"/>
      <c r="E35" s="104"/>
      <c r="F35" s="104"/>
      <c r="G35" s="105"/>
      <c r="H35" s="96"/>
      <c r="I35" s="97"/>
      <c r="J35" s="97"/>
      <c r="K35" s="97"/>
      <c r="L35" s="97"/>
      <c r="M35" s="66"/>
      <c r="N35" s="67"/>
    </row>
    <row r="36" spans="1:14" x14ac:dyDescent="0.25">
      <c r="A36" s="103"/>
      <c r="B36" s="104"/>
      <c r="C36" s="104"/>
      <c r="D36" s="104"/>
      <c r="E36" s="104"/>
      <c r="F36" s="104"/>
      <c r="G36" s="105"/>
      <c r="H36" s="96"/>
      <c r="I36" s="97"/>
      <c r="J36" s="97"/>
      <c r="K36" s="97"/>
      <c r="L36" s="97"/>
      <c r="M36" s="68"/>
      <c r="N36" s="69"/>
    </row>
    <row r="37" spans="1:14" x14ac:dyDescent="0.25">
      <c r="A37" s="103"/>
      <c r="B37" s="104"/>
      <c r="C37" s="104"/>
      <c r="D37" s="104"/>
      <c r="E37" s="104"/>
      <c r="F37" s="104"/>
      <c r="G37" s="105"/>
      <c r="H37" s="96"/>
      <c r="I37" s="97"/>
      <c r="J37" s="97"/>
      <c r="K37" s="97"/>
      <c r="L37" s="97"/>
      <c r="M37" s="68"/>
      <c r="N37" s="69"/>
    </row>
    <row r="38" spans="1:14" x14ac:dyDescent="0.25">
      <c r="A38" s="103"/>
      <c r="B38" s="104"/>
      <c r="C38" s="104"/>
      <c r="D38" s="104"/>
      <c r="E38" s="104"/>
      <c r="F38" s="104"/>
      <c r="G38" s="105"/>
      <c r="H38" s="96"/>
      <c r="I38" s="97"/>
      <c r="J38" s="97"/>
      <c r="K38" s="97"/>
      <c r="L38" s="97"/>
      <c r="M38" s="68"/>
      <c r="N38" s="69"/>
    </row>
    <row r="39" spans="1:14" x14ac:dyDescent="0.25">
      <c r="A39" s="103"/>
      <c r="B39" s="104"/>
      <c r="C39" s="104"/>
      <c r="D39" s="104"/>
      <c r="E39" s="104"/>
      <c r="F39" s="104"/>
      <c r="G39" s="105"/>
      <c r="H39" s="96"/>
      <c r="I39" s="97"/>
      <c r="J39" s="97"/>
      <c r="K39" s="97"/>
      <c r="L39" s="97"/>
      <c r="M39" s="68"/>
      <c r="N39" s="69"/>
    </row>
    <row r="40" spans="1:14" x14ac:dyDescent="0.25">
      <c r="A40" s="103"/>
      <c r="B40" s="104"/>
      <c r="C40" s="104"/>
      <c r="D40" s="104"/>
      <c r="E40" s="104"/>
      <c r="F40" s="104"/>
      <c r="G40" s="105"/>
      <c r="H40" s="96"/>
      <c r="I40" s="97"/>
      <c r="J40" s="97"/>
      <c r="K40" s="97"/>
      <c r="L40" s="97"/>
      <c r="M40" s="68"/>
      <c r="N40" s="69"/>
    </row>
    <row r="41" spans="1:14" x14ac:dyDescent="0.25">
      <c r="A41" s="103"/>
      <c r="B41" s="104"/>
      <c r="C41" s="104"/>
      <c r="D41" s="104"/>
      <c r="E41" s="104"/>
      <c r="F41" s="104"/>
      <c r="G41" s="105"/>
      <c r="H41" s="96"/>
      <c r="I41" s="97"/>
      <c r="J41" s="97"/>
      <c r="K41" s="97"/>
      <c r="L41" s="97"/>
      <c r="M41" s="68"/>
      <c r="N41" s="69"/>
    </row>
    <row r="42" spans="1:14" x14ac:dyDescent="0.25">
      <c r="A42" s="103"/>
      <c r="B42" s="104"/>
      <c r="C42" s="104"/>
      <c r="D42" s="104"/>
      <c r="E42" s="104"/>
      <c r="F42" s="104"/>
      <c r="G42" s="105"/>
      <c r="H42" s="96"/>
      <c r="I42" s="97"/>
      <c r="J42" s="97"/>
      <c r="K42" s="97"/>
      <c r="L42" s="97"/>
      <c r="M42" s="68"/>
      <c r="N42" s="69"/>
    </row>
    <row r="43" spans="1:14" x14ac:dyDescent="0.25">
      <c r="A43" s="103"/>
      <c r="B43" s="104"/>
      <c r="C43" s="104"/>
      <c r="D43" s="104"/>
      <c r="E43" s="104"/>
      <c r="F43" s="104"/>
      <c r="G43" s="105"/>
      <c r="H43" s="96"/>
      <c r="I43" s="97"/>
      <c r="J43" s="97"/>
      <c r="K43" s="97"/>
      <c r="L43" s="97"/>
      <c r="M43" s="68"/>
      <c r="N43" s="69"/>
    </row>
    <row r="44" spans="1:14" x14ac:dyDescent="0.25">
      <c r="A44" s="103"/>
      <c r="B44" s="104"/>
      <c r="C44" s="104"/>
      <c r="D44" s="104"/>
      <c r="E44" s="104"/>
      <c r="F44" s="104"/>
      <c r="G44" s="105"/>
      <c r="H44" s="96"/>
      <c r="I44" s="97"/>
      <c r="J44" s="97"/>
      <c r="K44" s="97"/>
      <c r="L44" s="97"/>
      <c r="M44" s="68"/>
      <c r="N44" s="69"/>
    </row>
    <row r="45" spans="1:14" x14ac:dyDescent="0.25">
      <c r="A45" s="103"/>
      <c r="B45" s="104"/>
      <c r="C45" s="104"/>
      <c r="D45" s="104"/>
      <c r="E45" s="104"/>
      <c r="F45" s="104"/>
      <c r="G45" s="105"/>
      <c r="H45" s="96"/>
      <c r="I45" s="97"/>
      <c r="J45" s="97"/>
      <c r="K45" s="97"/>
      <c r="L45" s="97"/>
      <c r="M45" s="68"/>
      <c r="N45" s="69"/>
    </row>
    <row r="46" spans="1:14" x14ac:dyDescent="0.25">
      <c r="A46" s="103"/>
      <c r="B46" s="104"/>
      <c r="C46" s="104"/>
      <c r="D46" s="104"/>
      <c r="E46" s="104"/>
      <c r="F46" s="104"/>
      <c r="G46" s="105"/>
      <c r="H46" s="96"/>
      <c r="I46" s="97"/>
      <c r="J46" s="97"/>
      <c r="K46" s="97"/>
      <c r="L46" s="97"/>
      <c r="M46" s="68"/>
      <c r="N46" s="69"/>
    </row>
    <row r="47" spans="1:14" ht="15.75" thickBot="1" x14ac:dyDescent="0.3">
      <c r="A47" s="106"/>
      <c r="B47" s="107"/>
      <c r="C47" s="107"/>
      <c r="D47" s="107"/>
      <c r="E47" s="107"/>
      <c r="F47" s="107"/>
      <c r="G47" s="108"/>
      <c r="H47" s="98"/>
      <c r="I47" s="99"/>
      <c r="J47" s="99"/>
      <c r="K47" s="99"/>
      <c r="L47" s="99"/>
      <c r="M47" s="70"/>
      <c r="N47" s="71"/>
    </row>
  </sheetData>
  <sheetProtection password="C789" sheet="1" objects="1" scenarios="1"/>
  <mergeCells count="34">
    <mergeCell ref="A27:G27"/>
    <mergeCell ref="H27:N27"/>
    <mergeCell ref="H1:N1"/>
    <mergeCell ref="A2:C2"/>
    <mergeCell ref="D2:N2"/>
    <mergeCell ref="A3:C3"/>
    <mergeCell ref="D3:N3"/>
    <mergeCell ref="A4:N4"/>
    <mergeCell ref="A5:G5"/>
    <mergeCell ref="H5:N5"/>
    <mergeCell ref="A6:G25"/>
    <mergeCell ref="H6:N25"/>
    <mergeCell ref="A26:N26"/>
    <mergeCell ref="H42:L42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3:L43"/>
    <mergeCell ref="H44:L44"/>
    <mergeCell ref="H45:L45"/>
    <mergeCell ref="H46:L46"/>
    <mergeCell ref="H47:L47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14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Avance fisico PDD</vt:lpstr>
      <vt:lpstr>Hoja1</vt:lpstr>
      <vt:lpstr>Hoja2</vt:lpstr>
      <vt:lpstr>Hoja3</vt:lpstr>
      <vt:lpstr>'Avance fisico PDD'!Títulos_a_imprimir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2015-01-13T21:16:44Z</cp:lastPrinted>
  <dcterms:created xsi:type="dcterms:W3CDTF">2012-02-10T14:33:52Z</dcterms:created>
  <dcterms:modified xsi:type="dcterms:W3CDTF">2015-01-13T22:15:26Z</dcterms:modified>
</cp:coreProperties>
</file>